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Fkssksv1\★サーバ\◆◆◆◆◆社福C利用申込提出用◆◆◆◆◆\"/>
    </mc:Choice>
  </mc:AlternateContent>
  <xr:revisionPtr revIDLastSave="0" documentId="13_ncr:1_{AB32F843-D8C5-4FDB-9604-43B098E13552}" xr6:coauthVersionLast="47" xr6:coauthVersionMax="47" xr10:uidLastSave="{00000000-0000-0000-0000-000000000000}"/>
  <bookViews>
    <workbookView xWindow="-120" yWindow="-120" windowWidth="29040" windowHeight="15720" xr2:uid="{00000000-000D-0000-FFFF-FFFF00000000}"/>
  </bookViews>
  <sheets>
    <sheet name="利用申込書" sheetId="1" r:id="rId1"/>
    <sheet name="記入例" sheetId="14" r:id="rId2"/>
    <sheet name="担当者用" sheetId="13" state="hidden" r:id="rId3"/>
    <sheet name="部屋名および利用料" sheetId="9" r:id="rId4"/>
    <sheet name="注意事項（必ずお読みください）" sheetId="10" r:id="rId5"/>
    <sheet name="料金表" sheetId="12" state="hidden" r:id="rId6"/>
    <sheet name="料金区分" sheetId="11" state="hidden" r:id="rId7"/>
  </sheets>
  <externalReferences>
    <externalReference r:id="rId8"/>
    <externalReference r:id="rId9"/>
    <externalReference r:id="rId10"/>
  </externalReferences>
  <definedNames>
    <definedName name="_Hlk493682401" localSheetId="4">'注意事項（必ずお読みください）'!$C$1</definedName>
    <definedName name="_xlnm.Print_Area" localSheetId="1">記入例!$A$1:$AA$189</definedName>
    <definedName name="_xlnm.Print_Area" localSheetId="4">'注意事項（必ずお読みください）'!$A$1:$C$51</definedName>
    <definedName name="_xlnm.Print_Area" localSheetId="3">部屋名および利用料!$A$1:$H$42</definedName>
    <definedName name="_xlnm.Print_Area" localSheetId="0">利用申込書!$A$1:$AA$189</definedName>
    <definedName name="_xlnm.Print_Area" localSheetId="6">料金区分!$A$1:$AC$33</definedName>
    <definedName name="_xlnm.Print_Area" localSheetId="5">料金表!$A$1:$H$160</definedName>
    <definedName name="その他割引">[1]入力シート!#REF!</definedName>
    <definedName name="一般料金表">料金表!$D$4:$H$35</definedName>
    <definedName name="一般料金表_行">料金表!$B$4:$B$35</definedName>
    <definedName name="月" localSheetId="1">記入例!$B$192:$B$203</definedName>
    <definedName name="月" localSheetId="2">[2]利用申込書!$B$185:$B$196</definedName>
    <definedName name="月" localSheetId="6">#REF!</definedName>
    <definedName name="月" localSheetId="5">#REF!</definedName>
    <definedName name="月">利用申込書!$B$192:$B$203</definedName>
    <definedName name="減免の本来の料金">[1]入力シート!#REF!</definedName>
    <definedName name="午後">[1]入力シート!#REF!</definedName>
    <definedName name="午前">[1]入力シート!#REF!</definedName>
    <definedName name="三分の二に割引表">料金表!$D$109:$H$140</definedName>
    <definedName name="三分の二に割引表_行">料金表!$B$109:$B$140</definedName>
    <definedName name="時間区分">料金区分!$C$37:$G$55</definedName>
    <definedName name="時間表">料金区分!$C$8:$AC$33</definedName>
    <definedName name="全日">[1]入力シート!#REF!</definedName>
    <definedName name="団体区分">[1]入力シート!#REF!</definedName>
    <definedName name="駐車台数">[1]入力シート!$E:$E</definedName>
    <definedName name="超過時間">[1]入力シート!#REF!</definedName>
    <definedName name="二分の一割引表">料金表!$D$74:$H$105</definedName>
    <definedName name="二分の一割引表_行">料金表!$B$74:$B$105</definedName>
    <definedName name="日" localSheetId="1">記入例!$C$192:$C$222</definedName>
    <definedName name="日" localSheetId="2">[2]利用申込書!$C$185:$C$215</definedName>
    <definedName name="日" localSheetId="6">#REF!</definedName>
    <definedName name="日" localSheetId="5">#REF!</definedName>
    <definedName name="日">利用申込書!$C$192:$C$222</definedName>
    <definedName name="年" localSheetId="1">記入例!$A$192:$A$221</definedName>
    <definedName name="年" localSheetId="2">[2]利用申込書!$A$185:$A$214</definedName>
    <definedName name="年" localSheetId="6">#REF!</definedName>
    <definedName name="年" localSheetId="5">#REF!</definedName>
    <definedName name="年">利用申込書!$A$192:$A$221</definedName>
    <definedName name="部屋名" localSheetId="2">[2]部屋名および利用料!$B$9:$B$38</definedName>
    <definedName name="部屋名" localSheetId="3">部屋名および利用料!$B$9:$B$38</definedName>
    <definedName name="部屋名" localSheetId="6">[3]部屋名および利用料!$B$9:$B$38</definedName>
    <definedName name="部屋名" localSheetId="5">[3]部屋名および利用料!$B$9:$B$38</definedName>
    <definedName name="部屋名">部屋名および利用料!$B$9:$B$38</definedName>
    <definedName name="部屋料金">[1]入力シート!$V:$V</definedName>
    <definedName name="福祉団体料金表">料金表!$D$39:$H$70</definedName>
    <definedName name="福祉団体料金表_行">料金表!$B$39:$B$70</definedName>
    <definedName name="無料部屋">[1]入力シート!#REF!</definedName>
    <definedName name="夜間">[1]入力シート!#REF!</definedName>
    <definedName name="有無" localSheetId="1">記入例!$F$192:$F$193</definedName>
    <definedName name="有無" localSheetId="2">[2]利用申込書!$F$185:$F$186</definedName>
    <definedName name="有無" localSheetId="6">#REF!</definedName>
    <definedName name="有無" localSheetId="5">#REF!</definedName>
    <definedName name="有無">利用申込書!$F$192:$F$193</definedName>
    <definedName name="利用時間1" localSheetId="1">記入例!$D$192:$D$217</definedName>
    <definedName name="利用時間1" localSheetId="2">[2]利用申込書!$D$185:$D$210</definedName>
    <definedName name="利用時間1" localSheetId="6">#REF!</definedName>
    <definedName name="利用時間1" localSheetId="5">#REF!</definedName>
    <definedName name="利用時間1">利用申込書!$D$192:$D$217</definedName>
    <definedName name="利用時間2" localSheetId="1">記入例!$D$194:$D$220</definedName>
    <definedName name="利用時間2" localSheetId="2">[2]利用申込書!$D$187:$D$213</definedName>
    <definedName name="利用時間2" localSheetId="6">#REF!</definedName>
    <definedName name="利用時間2" localSheetId="5">#REF!</definedName>
    <definedName name="利用時間2">利用申込書!$D$194:$D$220</definedName>
    <definedName name="利用日">[1]入力シート!#REF!</definedName>
    <definedName name="料金区分">[1]入力シート!$AA:$AA</definedName>
    <definedName name="料金表の列">料金表!$D$3:$H$3</definedName>
    <definedName name="領収日">[1]入力シート!#REF!</definedName>
    <definedName name="冷暖房" localSheetId="1">記入例!$E$192:$E$193</definedName>
    <definedName name="冷暖房" localSheetId="6">#REF!</definedName>
    <definedName name="冷暖房" localSheetId="5">#REF!</definedName>
    <definedName name="冷暖房">利用申込書!$E$192:$E$193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13" l="1"/>
  <c r="R11" i="13"/>
  <c r="R10" i="13"/>
  <c r="R9" i="13"/>
  <c r="R8" i="13"/>
  <c r="R7" i="13"/>
  <c r="R6" i="13"/>
  <c r="R5" i="13"/>
  <c r="R4" i="13"/>
  <c r="B3" i="13"/>
  <c r="L4" i="13" a="1"/>
  <c r="L4" i="13" s="1"/>
  <c r="L5" i="13" a="1"/>
  <c r="L5" i="13" s="1"/>
  <c r="L6" i="13" a="1"/>
  <c r="L6" i="13" s="1"/>
  <c r="L7" i="13" a="1"/>
  <c r="L7" i="13" s="1"/>
  <c r="L8" i="13" a="1"/>
  <c r="L8" i="13" s="1"/>
  <c r="L9" i="13" a="1"/>
  <c r="L9" i="13" s="1"/>
  <c r="L10" i="13" a="1"/>
  <c r="L10" i="13" s="1"/>
  <c r="L11" i="13" a="1"/>
  <c r="L11" i="13" s="1"/>
  <c r="L12" i="13" a="1"/>
  <c r="L12" i="13" s="1"/>
  <c r="L3" i="13" a="1"/>
  <c r="L3" i="13" s="1"/>
  <c r="C161" i="1"/>
  <c r="C160" i="1"/>
  <c r="X155" i="1"/>
  <c r="X119" i="1"/>
  <c r="X80" i="1"/>
  <c r="X41" i="1"/>
  <c r="V183" i="1"/>
  <c r="W183" i="1" s="1"/>
  <c r="U183" i="1"/>
  <c r="T183" i="1"/>
  <c r="R183" i="1"/>
  <c r="K183" i="1"/>
  <c r="J183" i="1"/>
  <c r="H183" i="1"/>
  <c r="F183" i="1"/>
  <c r="D183" i="1"/>
  <c r="V182" i="1"/>
  <c r="W182" i="1" s="1"/>
  <c r="U182" i="1"/>
  <c r="T182" i="1"/>
  <c r="R182" i="1"/>
  <c r="K182" i="1"/>
  <c r="J182" i="1"/>
  <c r="H182" i="1"/>
  <c r="F182" i="1"/>
  <c r="D182" i="1"/>
  <c r="V181" i="1"/>
  <c r="W181" i="1" s="1"/>
  <c r="U181" i="1"/>
  <c r="T181" i="1"/>
  <c r="R181" i="1"/>
  <c r="K181" i="1"/>
  <c r="J181" i="1"/>
  <c r="H181" i="1"/>
  <c r="F181" i="1"/>
  <c r="D181" i="1"/>
  <c r="V180" i="1"/>
  <c r="W180" i="1" s="1"/>
  <c r="U180" i="1"/>
  <c r="T180" i="1"/>
  <c r="R180" i="1"/>
  <c r="K180" i="1"/>
  <c r="J180" i="1"/>
  <c r="H180" i="1"/>
  <c r="F180" i="1"/>
  <c r="D180" i="1"/>
  <c r="V179" i="1"/>
  <c r="W179" i="1" s="1"/>
  <c r="U179" i="1"/>
  <c r="T179" i="1"/>
  <c r="R179" i="1"/>
  <c r="K179" i="1"/>
  <c r="J179" i="1"/>
  <c r="H179" i="1"/>
  <c r="F179" i="1"/>
  <c r="D179" i="1"/>
  <c r="U178" i="1"/>
  <c r="T178" i="1"/>
  <c r="R178" i="1"/>
  <c r="K178" i="1"/>
  <c r="J178" i="1"/>
  <c r="H178" i="1"/>
  <c r="F178" i="1"/>
  <c r="D178" i="1"/>
  <c r="V177" i="1"/>
  <c r="W177" i="1" s="1"/>
  <c r="U177" i="1"/>
  <c r="T177" i="1"/>
  <c r="R177" i="1"/>
  <c r="K177" i="1"/>
  <c r="J177" i="1"/>
  <c r="H177" i="1"/>
  <c r="F177" i="1"/>
  <c r="D177" i="1"/>
  <c r="V176" i="1"/>
  <c r="W176" i="1" s="1"/>
  <c r="U176" i="1"/>
  <c r="T176" i="1"/>
  <c r="R176" i="1"/>
  <c r="K176" i="1"/>
  <c r="J176" i="1"/>
  <c r="H176" i="1"/>
  <c r="F176" i="1"/>
  <c r="D176" i="1"/>
  <c r="U175" i="1"/>
  <c r="T175" i="1"/>
  <c r="V175" i="1" s="1"/>
  <c r="W175" i="1" s="1"/>
  <c r="R175" i="1"/>
  <c r="K175" i="1"/>
  <c r="J175" i="1"/>
  <c r="H175" i="1"/>
  <c r="F175" i="1"/>
  <c r="D175" i="1"/>
  <c r="U174" i="1"/>
  <c r="T174" i="1"/>
  <c r="R174" i="1"/>
  <c r="K174" i="1"/>
  <c r="J174" i="1"/>
  <c r="H174" i="1"/>
  <c r="F174" i="1"/>
  <c r="D174" i="1"/>
  <c r="U147" i="1"/>
  <c r="T147" i="1"/>
  <c r="V147" i="1" s="1"/>
  <c r="W147" i="1" s="1"/>
  <c r="R147" i="1"/>
  <c r="K147" i="1"/>
  <c r="J147" i="1"/>
  <c r="H147" i="1"/>
  <c r="F147" i="1"/>
  <c r="D147" i="1"/>
  <c r="U146" i="1"/>
  <c r="T146" i="1"/>
  <c r="V146" i="1" s="1"/>
  <c r="W146" i="1" s="1"/>
  <c r="R146" i="1"/>
  <c r="K146" i="1"/>
  <c r="J146" i="1"/>
  <c r="H146" i="1"/>
  <c r="F146" i="1"/>
  <c r="D146" i="1"/>
  <c r="U145" i="1"/>
  <c r="T145" i="1"/>
  <c r="V145" i="1" s="1"/>
  <c r="W145" i="1" s="1"/>
  <c r="R145" i="1"/>
  <c r="K145" i="1"/>
  <c r="J145" i="1"/>
  <c r="H145" i="1"/>
  <c r="F145" i="1"/>
  <c r="D145" i="1"/>
  <c r="U144" i="1"/>
  <c r="T144" i="1"/>
  <c r="V144" i="1" s="1"/>
  <c r="W144" i="1" s="1"/>
  <c r="R144" i="1"/>
  <c r="K144" i="1"/>
  <c r="J144" i="1"/>
  <c r="H144" i="1"/>
  <c r="F144" i="1"/>
  <c r="D144" i="1"/>
  <c r="U143" i="1"/>
  <c r="T143" i="1"/>
  <c r="V143" i="1" s="1"/>
  <c r="W143" i="1" s="1"/>
  <c r="R143" i="1"/>
  <c r="K143" i="1"/>
  <c r="J143" i="1"/>
  <c r="H143" i="1"/>
  <c r="F143" i="1"/>
  <c r="D143" i="1"/>
  <c r="U142" i="1"/>
  <c r="T142" i="1"/>
  <c r="R142" i="1"/>
  <c r="K142" i="1"/>
  <c r="J142" i="1"/>
  <c r="H142" i="1"/>
  <c r="F142" i="1"/>
  <c r="D142" i="1"/>
  <c r="U141" i="1"/>
  <c r="T141" i="1"/>
  <c r="V141" i="1" s="1"/>
  <c r="W141" i="1" s="1"/>
  <c r="R141" i="1"/>
  <c r="K141" i="1"/>
  <c r="J141" i="1"/>
  <c r="H141" i="1"/>
  <c r="F141" i="1"/>
  <c r="D141" i="1"/>
  <c r="U140" i="1"/>
  <c r="T140" i="1"/>
  <c r="R140" i="1"/>
  <c r="K140" i="1"/>
  <c r="J140" i="1"/>
  <c r="H140" i="1"/>
  <c r="F140" i="1"/>
  <c r="D140" i="1"/>
  <c r="U139" i="1"/>
  <c r="T139" i="1"/>
  <c r="V139" i="1" s="1"/>
  <c r="W139" i="1" s="1"/>
  <c r="R139" i="1"/>
  <c r="K139" i="1"/>
  <c r="J139" i="1"/>
  <c r="H139" i="1"/>
  <c r="F139" i="1"/>
  <c r="D139" i="1"/>
  <c r="U138" i="1"/>
  <c r="T138" i="1"/>
  <c r="R138" i="1"/>
  <c r="K138" i="1"/>
  <c r="J138" i="1"/>
  <c r="H138" i="1"/>
  <c r="F138" i="1"/>
  <c r="D138" i="1"/>
  <c r="V108" i="1"/>
  <c r="W108" i="1" s="1"/>
  <c r="U108" i="1"/>
  <c r="T108" i="1"/>
  <c r="R108" i="1"/>
  <c r="K108" i="1"/>
  <c r="J108" i="1"/>
  <c r="H108" i="1"/>
  <c r="F108" i="1"/>
  <c r="D108" i="1"/>
  <c r="U107" i="1"/>
  <c r="T107" i="1"/>
  <c r="V107" i="1" s="1"/>
  <c r="W107" i="1" s="1"/>
  <c r="R107" i="1"/>
  <c r="K107" i="1"/>
  <c r="J107" i="1"/>
  <c r="H107" i="1"/>
  <c r="F107" i="1"/>
  <c r="D107" i="1"/>
  <c r="U106" i="1"/>
  <c r="T106" i="1"/>
  <c r="V106" i="1" s="1"/>
  <c r="W106" i="1" s="1"/>
  <c r="R106" i="1"/>
  <c r="K106" i="1"/>
  <c r="J106" i="1"/>
  <c r="H106" i="1"/>
  <c r="F106" i="1"/>
  <c r="D106" i="1"/>
  <c r="U105" i="1"/>
  <c r="T105" i="1"/>
  <c r="V105" i="1" s="1"/>
  <c r="W105" i="1" s="1"/>
  <c r="R105" i="1"/>
  <c r="K105" i="1"/>
  <c r="J105" i="1"/>
  <c r="H105" i="1"/>
  <c r="F105" i="1"/>
  <c r="D105" i="1"/>
  <c r="U104" i="1"/>
  <c r="T104" i="1"/>
  <c r="V104" i="1" s="1"/>
  <c r="W104" i="1" s="1"/>
  <c r="R104" i="1"/>
  <c r="K104" i="1"/>
  <c r="J104" i="1"/>
  <c r="H104" i="1"/>
  <c r="F104" i="1"/>
  <c r="D104" i="1"/>
  <c r="U103" i="1"/>
  <c r="T103" i="1"/>
  <c r="R103" i="1"/>
  <c r="K103" i="1"/>
  <c r="J103" i="1"/>
  <c r="H103" i="1"/>
  <c r="F103" i="1"/>
  <c r="D103" i="1"/>
  <c r="U102" i="1"/>
  <c r="T102" i="1"/>
  <c r="V102" i="1" s="1"/>
  <c r="W102" i="1" s="1"/>
  <c r="R102" i="1"/>
  <c r="K102" i="1"/>
  <c r="J102" i="1"/>
  <c r="H102" i="1"/>
  <c r="F102" i="1"/>
  <c r="D102" i="1"/>
  <c r="U101" i="1"/>
  <c r="T101" i="1"/>
  <c r="V101" i="1" s="1"/>
  <c r="W101" i="1" s="1"/>
  <c r="R101" i="1"/>
  <c r="K101" i="1"/>
  <c r="J101" i="1"/>
  <c r="H101" i="1"/>
  <c r="F101" i="1"/>
  <c r="D101" i="1"/>
  <c r="U100" i="1"/>
  <c r="T100" i="1"/>
  <c r="V100" i="1" s="1"/>
  <c r="W100" i="1" s="1"/>
  <c r="R100" i="1"/>
  <c r="K100" i="1"/>
  <c r="J100" i="1"/>
  <c r="H100" i="1"/>
  <c r="F100" i="1"/>
  <c r="D100" i="1"/>
  <c r="U99" i="1"/>
  <c r="T99" i="1"/>
  <c r="R99" i="1"/>
  <c r="K99" i="1"/>
  <c r="J99" i="1"/>
  <c r="H99" i="1"/>
  <c r="F99" i="1"/>
  <c r="D99" i="1"/>
  <c r="T69" i="1"/>
  <c r="T68" i="1"/>
  <c r="T67" i="1"/>
  <c r="T66" i="1"/>
  <c r="T65" i="1"/>
  <c r="T64" i="1"/>
  <c r="T63" i="1"/>
  <c r="T62" i="1"/>
  <c r="T61" i="1"/>
  <c r="T60" i="1"/>
  <c r="U69" i="1"/>
  <c r="U68" i="1"/>
  <c r="U67" i="1"/>
  <c r="U66" i="1"/>
  <c r="U65" i="1"/>
  <c r="U64" i="1"/>
  <c r="U63" i="1"/>
  <c r="U62" i="1"/>
  <c r="U61" i="1"/>
  <c r="U60" i="1"/>
  <c r="R69" i="1"/>
  <c r="R68" i="1"/>
  <c r="R67" i="1"/>
  <c r="R66" i="1"/>
  <c r="R65" i="1"/>
  <c r="R64" i="1"/>
  <c r="R63" i="1"/>
  <c r="R62" i="1"/>
  <c r="R61" i="1"/>
  <c r="R60" i="1"/>
  <c r="K69" i="1"/>
  <c r="K68" i="1"/>
  <c r="K67" i="1"/>
  <c r="K66" i="1"/>
  <c r="K65" i="1"/>
  <c r="K64" i="1"/>
  <c r="K63" i="1"/>
  <c r="K62" i="1"/>
  <c r="K61" i="1"/>
  <c r="K60" i="1"/>
  <c r="J69" i="1"/>
  <c r="J68" i="1"/>
  <c r="J67" i="1"/>
  <c r="J66" i="1"/>
  <c r="J65" i="1"/>
  <c r="J64" i="1"/>
  <c r="J63" i="1"/>
  <c r="J62" i="1"/>
  <c r="J61" i="1"/>
  <c r="J60" i="1"/>
  <c r="H69" i="1"/>
  <c r="H68" i="1"/>
  <c r="H67" i="1"/>
  <c r="H66" i="1"/>
  <c r="H65" i="1"/>
  <c r="H64" i="1"/>
  <c r="H63" i="1"/>
  <c r="H62" i="1"/>
  <c r="H61" i="1"/>
  <c r="H60" i="1"/>
  <c r="F69" i="1"/>
  <c r="F68" i="1"/>
  <c r="F67" i="1"/>
  <c r="F66" i="1"/>
  <c r="F65" i="1"/>
  <c r="F64" i="1"/>
  <c r="F63" i="1"/>
  <c r="F62" i="1"/>
  <c r="F61" i="1"/>
  <c r="F60" i="1"/>
  <c r="D69" i="1"/>
  <c r="D68" i="1"/>
  <c r="D67" i="1"/>
  <c r="D66" i="1"/>
  <c r="D65" i="1"/>
  <c r="D64" i="1"/>
  <c r="D63" i="1"/>
  <c r="D62" i="1"/>
  <c r="D61" i="1"/>
  <c r="D60" i="1"/>
  <c r="Z93" i="1"/>
  <c r="X93" i="1"/>
  <c r="T93" i="1"/>
  <c r="AA167" i="1"/>
  <c r="Z167" i="1"/>
  <c r="Y167" i="1"/>
  <c r="X167" i="1"/>
  <c r="W167" i="1"/>
  <c r="V167" i="1"/>
  <c r="U167" i="1"/>
  <c r="T167" i="1"/>
  <c r="S167" i="1"/>
  <c r="AA131" i="1"/>
  <c r="Z131" i="1"/>
  <c r="Y131" i="1"/>
  <c r="X131" i="1"/>
  <c r="W131" i="1"/>
  <c r="V131" i="1"/>
  <c r="U131" i="1"/>
  <c r="T131" i="1"/>
  <c r="S131" i="1"/>
  <c r="S92" i="1"/>
  <c r="T92" i="1"/>
  <c r="U92" i="1"/>
  <c r="V92" i="1"/>
  <c r="W92" i="1"/>
  <c r="X92" i="1"/>
  <c r="Y92" i="1"/>
  <c r="Z92" i="1"/>
  <c r="AA92" i="1"/>
  <c r="AA53" i="1"/>
  <c r="Y53" i="1"/>
  <c r="U53" i="1"/>
  <c r="S53" i="1"/>
  <c r="Y165" i="1"/>
  <c r="T165" i="1"/>
  <c r="R165" i="1"/>
  <c r="K165" i="1"/>
  <c r="C165" i="1"/>
  <c r="P164" i="1"/>
  <c r="T163" i="1"/>
  <c r="M163" i="1"/>
  <c r="C163" i="1"/>
  <c r="S162" i="1"/>
  <c r="R162" i="1"/>
  <c r="Q162" i="1"/>
  <c r="F162" i="1"/>
  <c r="D162" i="1"/>
  <c r="P161" i="1"/>
  <c r="P160" i="1"/>
  <c r="Y129" i="1"/>
  <c r="T129" i="1"/>
  <c r="R129" i="1"/>
  <c r="K129" i="1"/>
  <c r="C129" i="1"/>
  <c r="P128" i="1"/>
  <c r="T127" i="1"/>
  <c r="M127" i="1"/>
  <c r="C127" i="1"/>
  <c r="S126" i="1"/>
  <c r="R126" i="1"/>
  <c r="Q126" i="1"/>
  <c r="F126" i="1"/>
  <c r="D126" i="1"/>
  <c r="P125" i="1"/>
  <c r="C125" i="1"/>
  <c r="P124" i="1"/>
  <c r="C124" i="1"/>
  <c r="Y90" i="1"/>
  <c r="T90" i="1"/>
  <c r="R90" i="1"/>
  <c r="K90" i="1"/>
  <c r="C90" i="1"/>
  <c r="P89" i="1"/>
  <c r="T88" i="1"/>
  <c r="M88" i="1"/>
  <c r="C88" i="1"/>
  <c r="S87" i="1"/>
  <c r="R87" i="1"/>
  <c r="Q87" i="1"/>
  <c r="F87" i="1"/>
  <c r="D87" i="1"/>
  <c r="P86" i="1"/>
  <c r="C86" i="1"/>
  <c r="P85" i="1"/>
  <c r="C85" i="1"/>
  <c r="M49" i="1"/>
  <c r="R48" i="1"/>
  <c r="P47" i="1"/>
  <c r="A183" i="1"/>
  <c r="A182" i="1"/>
  <c r="A181" i="1"/>
  <c r="A180" i="1"/>
  <c r="A179" i="1"/>
  <c r="A178" i="1"/>
  <c r="A177" i="1"/>
  <c r="A176" i="1"/>
  <c r="A175" i="1"/>
  <c r="A174" i="1"/>
  <c r="A147" i="1"/>
  <c r="A146" i="1"/>
  <c r="A145" i="1"/>
  <c r="A144" i="1"/>
  <c r="A143" i="1"/>
  <c r="A142" i="1"/>
  <c r="A141" i="1"/>
  <c r="A140" i="1"/>
  <c r="A139" i="1"/>
  <c r="A138" i="1"/>
  <c r="A108" i="1"/>
  <c r="A107" i="1"/>
  <c r="A106" i="1"/>
  <c r="A105" i="1"/>
  <c r="A104" i="1"/>
  <c r="A103" i="1"/>
  <c r="A102" i="1"/>
  <c r="A101" i="1"/>
  <c r="A100" i="1"/>
  <c r="A99" i="1"/>
  <c r="A60" i="1"/>
  <c r="A69" i="1"/>
  <c r="A68" i="1"/>
  <c r="A67" i="1"/>
  <c r="A66" i="1"/>
  <c r="A65" i="1"/>
  <c r="A64" i="1"/>
  <c r="A63" i="1"/>
  <c r="A62" i="1"/>
  <c r="A61" i="1"/>
  <c r="Z53" i="1"/>
  <c r="X53" i="1"/>
  <c r="T53" i="1"/>
  <c r="Y51" i="1"/>
  <c r="T51" i="1"/>
  <c r="R51" i="1"/>
  <c r="K51" i="1"/>
  <c r="P50" i="1"/>
  <c r="P46" i="1"/>
  <c r="C46" i="1"/>
  <c r="C51" i="1"/>
  <c r="C49" i="1"/>
  <c r="C47" i="1"/>
  <c r="F48" i="1"/>
  <c r="D48" i="1"/>
  <c r="A138" i="14"/>
  <c r="V140" i="1" l="1"/>
  <c r="W140" i="1" s="1"/>
  <c r="V142" i="1"/>
  <c r="W142" i="1" s="1"/>
  <c r="V103" i="1"/>
  <c r="W103" i="1" s="1"/>
  <c r="V178" i="1"/>
  <c r="W178" i="1" s="1"/>
  <c r="V174" i="1"/>
  <c r="W174" i="1" s="1"/>
  <c r="V99" i="1"/>
  <c r="W99" i="1" s="1"/>
  <c r="V138" i="1"/>
  <c r="W138" i="1" s="1"/>
  <c r="R3" i="13"/>
  <c r="S162" i="14"/>
  <c r="R162" i="14"/>
  <c r="Q162" i="14"/>
  <c r="S126" i="14"/>
  <c r="R126" i="14"/>
  <c r="Q126" i="14"/>
  <c r="S87" i="14"/>
  <c r="R87" i="14"/>
  <c r="Q87" i="14"/>
  <c r="S48" i="14"/>
  <c r="R48" i="14"/>
  <c r="Q48" i="14"/>
  <c r="S48" i="1" l="1"/>
  <c r="Q48" i="1"/>
  <c r="U4" i="13" a="1"/>
  <c r="U4" i="13" s="1"/>
  <c r="U5" i="13" a="1"/>
  <c r="U5" i="13" s="1"/>
  <c r="U6" i="13" a="1"/>
  <c r="U6" i="13" s="1"/>
  <c r="U7" i="13" a="1"/>
  <c r="U7" i="13" s="1"/>
  <c r="U8" i="13" a="1"/>
  <c r="U8" i="13" s="1"/>
  <c r="U9" i="13" a="1"/>
  <c r="U9" i="13" s="1"/>
  <c r="U10" i="13" a="1"/>
  <c r="U10" i="13" s="1"/>
  <c r="U11" i="13" a="1"/>
  <c r="U11" i="13" s="1"/>
  <c r="U12" i="13" a="1"/>
  <c r="U12" i="13" s="1"/>
  <c r="U3" i="13" a="1"/>
  <c r="U3" i="13" s="1"/>
  <c r="B4" i="13"/>
  <c r="C4" i="13"/>
  <c r="D4" i="13"/>
  <c r="E4" i="13"/>
  <c r="F4" i="13"/>
  <c r="G4" i="13"/>
  <c r="H4" i="13"/>
  <c r="I4" i="13" a="1"/>
  <c r="I4" i="13" s="1"/>
  <c r="J4" i="13" a="1"/>
  <c r="J4" i="13" s="1"/>
  <c r="K4" i="13" a="1"/>
  <c r="K4" i="13" s="1"/>
  <c r="M4" i="13" a="1"/>
  <c r="M4" i="13" s="1"/>
  <c r="N4" i="13" a="1"/>
  <c r="N4" i="13" s="1"/>
  <c r="O4" i="13" a="1"/>
  <c r="O4" i="13" s="1"/>
  <c r="P4" i="13" a="1"/>
  <c r="P4" i="13" s="1"/>
  <c r="S4" i="13" a="1"/>
  <c r="S4" i="13" s="1"/>
  <c r="T4" i="13" a="1"/>
  <c r="T4" i="13" s="1"/>
  <c r="B5" i="13"/>
  <c r="C5" i="13"/>
  <c r="D5" i="13"/>
  <c r="E5" i="13"/>
  <c r="F5" i="13"/>
  <c r="G5" i="13"/>
  <c r="H5" i="13"/>
  <c r="I5" i="13" a="1"/>
  <c r="I5" i="13" s="1"/>
  <c r="J5" i="13" a="1"/>
  <c r="J5" i="13" s="1"/>
  <c r="K5" i="13" a="1"/>
  <c r="K5" i="13" s="1"/>
  <c r="M5" i="13" a="1"/>
  <c r="M5" i="13" s="1"/>
  <c r="N5" i="13" a="1"/>
  <c r="N5" i="13" s="1"/>
  <c r="O5" i="13" a="1"/>
  <c r="O5" i="13" s="1"/>
  <c r="P5" i="13" a="1"/>
  <c r="P5" i="13" s="1"/>
  <c r="S5" i="13" a="1"/>
  <c r="S5" i="13" s="1"/>
  <c r="T5" i="13" a="1"/>
  <c r="T5" i="13" s="1"/>
  <c r="B6" i="13"/>
  <c r="C6" i="13"/>
  <c r="D6" i="13"/>
  <c r="E6" i="13"/>
  <c r="F6" i="13"/>
  <c r="G6" i="13"/>
  <c r="H6" i="13"/>
  <c r="I6" i="13" a="1"/>
  <c r="I6" i="13" s="1"/>
  <c r="J6" i="13" a="1"/>
  <c r="J6" i="13" s="1"/>
  <c r="K6" i="13" a="1"/>
  <c r="K6" i="13" s="1"/>
  <c r="M6" i="13" a="1"/>
  <c r="M6" i="13" s="1"/>
  <c r="N6" i="13" a="1"/>
  <c r="N6" i="13" s="1"/>
  <c r="O6" i="13" a="1"/>
  <c r="O6" i="13" s="1"/>
  <c r="P6" i="13" a="1"/>
  <c r="P6" i="13" s="1"/>
  <c r="S6" i="13" a="1"/>
  <c r="S6" i="13" s="1"/>
  <c r="T6" i="13" a="1"/>
  <c r="T6" i="13" s="1"/>
  <c r="B7" i="13"/>
  <c r="C7" i="13"/>
  <c r="D7" i="13"/>
  <c r="E7" i="13"/>
  <c r="F7" i="13"/>
  <c r="G7" i="13"/>
  <c r="H7" i="13"/>
  <c r="I7" i="13" a="1"/>
  <c r="I7" i="13" s="1"/>
  <c r="J7" i="13" a="1"/>
  <c r="J7" i="13" s="1"/>
  <c r="K7" i="13" a="1"/>
  <c r="K7" i="13" s="1"/>
  <c r="M7" i="13" a="1"/>
  <c r="M7" i="13" s="1"/>
  <c r="N7" i="13" a="1"/>
  <c r="N7" i="13" s="1"/>
  <c r="O7" i="13" a="1"/>
  <c r="O7" i="13" s="1"/>
  <c r="P7" i="13" a="1"/>
  <c r="P7" i="13" s="1"/>
  <c r="S7" i="13" a="1"/>
  <c r="S7" i="13" s="1"/>
  <c r="T7" i="13" a="1"/>
  <c r="T7" i="13" s="1"/>
  <c r="B8" i="13"/>
  <c r="C8" i="13"/>
  <c r="D8" i="13"/>
  <c r="E8" i="13"/>
  <c r="F8" i="13"/>
  <c r="G8" i="13"/>
  <c r="H8" i="13"/>
  <c r="I8" i="13" a="1"/>
  <c r="I8" i="13" s="1"/>
  <c r="J8" i="13" a="1"/>
  <c r="J8" i="13" s="1"/>
  <c r="K8" i="13" a="1"/>
  <c r="K8" i="13" s="1"/>
  <c r="M8" i="13" a="1"/>
  <c r="M8" i="13" s="1"/>
  <c r="N8" i="13" a="1"/>
  <c r="N8" i="13" s="1"/>
  <c r="O8" i="13" a="1"/>
  <c r="O8" i="13" s="1"/>
  <c r="P8" i="13" a="1"/>
  <c r="P8" i="13" s="1"/>
  <c r="S8" i="13" a="1"/>
  <c r="S8" i="13" s="1"/>
  <c r="T8" i="13" a="1"/>
  <c r="T8" i="13" s="1"/>
  <c r="B9" i="13"/>
  <c r="C9" i="13"/>
  <c r="D9" i="13"/>
  <c r="E9" i="13"/>
  <c r="F9" i="13"/>
  <c r="G9" i="13"/>
  <c r="H9" i="13"/>
  <c r="I9" i="13" a="1"/>
  <c r="I9" i="13" s="1"/>
  <c r="J9" i="13" a="1"/>
  <c r="J9" i="13" s="1"/>
  <c r="K9" i="13" a="1"/>
  <c r="K9" i="13" s="1"/>
  <c r="M9" i="13" a="1"/>
  <c r="M9" i="13" s="1"/>
  <c r="N9" i="13" a="1"/>
  <c r="N9" i="13" s="1"/>
  <c r="O9" i="13" a="1"/>
  <c r="O9" i="13" s="1"/>
  <c r="P9" i="13" a="1"/>
  <c r="P9" i="13" s="1"/>
  <c r="S9" i="13" a="1"/>
  <c r="S9" i="13" s="1"/>
  <c r="T9" i="13" a="1"/>
  <c r="T9" i="13" s="1"/>
  <c r="B10" i="13"/>
  <c r="C10" i="13"/>
  <c r="D10" i="13"/>
  <c r="E10" i="13"/>
  <c r="F10" i="13"/>
  <c r="G10" i="13"/>
  <c r="H10" i="13"/>
  <c r="I10" i="13" a="1"/>
  <c r="I10" i="13" s="1"/>
  <c r="J10" i="13" a="1"/>
  <c r="J10" i="13" s="1"/>
  <c r="K10" i="13" a="1"/>
  <c r="K10" i="13" s="1"/>
  <c r="M10" i="13" a="1"/>
  <c r="M10" i="13" s="1"/>
  <c r="N10" i="13" a="1"/>
  <c r="N10" i="13" s="1"/>
  <c r="O10" i="13" a="1"/>
  <c r="O10" i="13" s="1"/>
  <c r="P10" i="13" a="1"/>
  <c r="P10" i="13" s="1"/>
  <c r="S10" i="13" a="1"/>
  <c r="S10" i="13" s="1"/>
  <c r="T10" i="13" a="1"/>
  <c r="T10" i="13" s="1"/>
  <c r="B11" i="13"/>
  <c r="C11" i="13"/>
  <c r="D11" i="13"/>
  <c r="E11" i="13"/>
  <c r="F11" i="13"/>
  <c r="G11" i="13"/>
  <c r="H11" i="13"/>
  <c r="I11" i="13" a="1"/>
  <c r="I11" i="13" s="1"/>
  <c r="J11" i="13" a="1"/>
  <c r="J11" i="13" s="1"/>
  <c r="K11" i="13" a="1"/>
  <c r="K11" i="13" s="1"/>
  <c r="M11" i="13" a="1"/>
  <c r="M11" i="13" s="1"/>
  <c r="N11" i="13" a="1"/>
  <c r="N11" i="13" s="1"/>
  <c r="O11" i="13" a="1"/>
  <c r="O11" i="13" s="1"/>
  <c r="P11" i="13" a="1"/>
  <c r="P11" i="13" s="1"/>
  <c r="S11" i="13" a="1"/>
  <c r="S11" i="13" s="1"/>
  <c r="T11" i="13" a="1"/>
  <c r="T11" i="13" s="1"/>
  <c r="B12" i="13"/>
  <c r="C12" i="13"/>
  <c r="D12" i="13"/>
  <c r="E12" i="13"/>
  <c r="F12" i="13"/>
  <c r="G12" i="13"/>
  <c r="H12" i="13"/>
  <c r="I12" i="13" a="1"/>
  <c r="I12" i="13" s="1"/>
  <c r="J12" i="13" a="1"/>
  <c r="J12" i="13" s="1"/>
  <c r="K12" i="13" a="1"/>
  <c r="K12" i="13" s="1"/>
  <c r="M12" i="13" a="1"/>
  <c r="M12" i="13" s="1"/>
  <c r="N12" i="13" a="1"/>
  <c r="N12" i="13" s="1"/>
  <c r="O12" i="13" a="1"/>
  <c r="O12" i="13" s="1"/>
  <c r="P12" i="13" a="1"/>
  <c r="P12" i="13" s="1"/>
  <c r="S12" i="13" a="1"/>
  <c r="S12" i="13" s="1"/>
  <c r="T12" i="13" a="1"/>
  <c r="T12" i="13" s="1"/>
  <c r="C3" i="13"/>
  <c r="O3" i="13" a="1"/>
  <c r="O3" i="13" s="1"/>
  <c r="I3" i="13" a="1"/>
  <c r="I3" i="13" s="1"/>
  <c r="T3" i="13" a="1"/>
  <c r="T3" i="13" s="1"/>
  <c r="S3" i="13" a="1"/>
  <c r="S3" i="13" s="1"/>
  <c r="P3" i="13" a="1"/>
  <c r="P3" i="13" s="1"/>
  <c r="G3" i="13"/>
  <c r="F3" i="13"/>
  <c r="E3" i="13"/>
  <c r="D3" i="13"/>
  <c r="N3" i="13" a="1"/>
  <c r="N3" i="13" s="1"/>
  <c r="M3" i="13" a="1"/>
  <c r="M3" i="13" s="1"/>
  <c r="P32" i="14"/>
  <c r="D32" i="14"/>
  <c r="M31" i="14"/>
  <c r="X31" i="14"/>
  <c r="X23" i="14" a="1"/>
  <c r="X23" i="14" s="1"/>
  <c r="X176" i="14" s="1"/>
  <c r="X24" i="14" a="1"/>
  <c r="X24" i="14" s="1"/>
  <c r="X177" i="14" s="1"/>
  <c r="X25" i="14" a="1"/>
  <c r="X25" i="14" s="1"/>
  <c r="X142" i="14" s="1"/>
  <c r="X26" i="14" a="1"/>
  <c r="X26" i="14" s="1"/>
  <c r="X179" i="14" s="1"/>
  <c r="X27" i="14" a="1"/>
  <c r="X27" i="14" s="1"/>
  <c r="X180" i="14" s="1"/>
  <c r="X28" i="14" a="1"/>
  <c r="X28" i="14" s="1"/>
  <c r="X181" i="14" s="1"/>
  <c r="X29" i="14" a="1"/>
  <c r="X29" i="14" s="1"/>
  <c r="X182" i="14" s="1"/>
  <c r="X30" i="14" a="1"/>
  <c r="X30" i="14" s="1"/>
  <c r="H3" i="13"/>
  <c r="K3" i="13" a="1"/>
  <c r="K3" i="13" s="1"/>
  <c r="J3" i="13" a="1"/>
  <c r="J3" i="13" s="1"/>
  <c r="T183" i="14"/>
  <c r="V183" i="14" s="1"/>
  <c r="W183" i="14" s="1"/>
  <c r="R183" i="14"/>
  <c r="K183" i="14"/>
  <c r="J183" i="14"/>
  <c r="H183" i="14"/>
  <c r="F183" i="14"/>
  <c r="D183" i="14"/>
  <c r="A183" i="14"/>
  <c r="T182" i="14"/>
  <c r="V182" i="14" s="1"/>
  <c r="W182" i="14" s="1"/>
  <c r="R182" i="14"/>
  <c r="K182" i="14"/>
  <c r="J182" i="14"/>
  <c r="H182" i="14"/>
  <c r="F182" i="14"/>
  <c r="D182" i="14"/>
  <c r="A182" i="14"/>
  <c r="T181" i="14"/>
  <c r="V181" i="14" s="1"/>
  <c r="W181" i="14" s="1"/>
  <c r="R181" i="14"/>
  <c r="K181" i="14"/>
  <c r="J181" i="14"/>
  <c r="H181" i="14"/>
  <c r="F181" i="14"/>
  <c r="D181" i="14"/>
  <c r="A181" i="14"/>
  <c r="T180" i="14"/>
  <c r="V180" i="14" s="1"/>
  <c r="W180" i="14" s="1"/>
  <c r="R180" i="14"/>
  <c r="K180" i="14"/>
  <c r="J180" i="14"/>
  <c r="H180" i="14"/>
  <c r="F180" i="14"/>
  <c r="D180" i="14"/>
  <c r="A180" i="14"/>
  <c r="T179" i="14"/>
  <c r="V179" i="14" s="1"/>
  <c r="W179" i="14" s="1"/>
  <c r="R179" i="14"/>
  <c r="K179" i="14"/>
  <c r="J179" i="14"/>
  <c r="H179" i="14"/>
  <c r="F179" i="14"/>
  <c r="D179" i="14"/>
  <c r="A179" i="14"/>
  <c r="T178" i="14"/>
  <c r="V178" i="14" s="1"/>
  <c r="W178" i="14" s="1"/>
  <c r="R178" i="14"/>
  <c r="K178" i="14"/>
  <c r="J178" i="14"/>
  <c r="H178" i="14"/>
  <c r="F178" i="14"/>
  <c r="D178" i="14"/>
  <c r="A178" i="14"/>
  <c r="T177" i="14"/>
  <c r="V177" i="14" s="1"/>
  <c r="W177" i="14" s="1"/>
  <c r="R177" i="14"/>
  <c r="K177" i="14"/>
  <c r="J177" i="14"/>
  <c r="H177" i="14"/>
  <c r="F177" i="14"/>
  <c r="D177" i="14"/>
  <c r="A177" i="14"/>
  <c r="T176" i="14"/>
  <c r="V176" i="14" s="1"/>
  <c r="W176" i="14" s="1"/>
  <c r="R176" i="14"/>
  <c r="K176" i="14"/>
  <c r="J176" i="14"/>
  <c r="H176" i="14"/>
  <c r="F176" i="14"/>
  <c r="D176" i="14"/>
  <c r="A176" i="14"/>
  <c r="T175" i="14"/>
  <c r="R175" i="14"/>
  <c r="K175" i="14"/>
  <c r="J175" i="14"/>
  <c r="H175" i="14"/>
  <c r="F175" i="14"/>
  <c r="D175" i="14"/>
  <c r="A175" i="14"/>
  <c r="T174" i="14"/>
  <c r="V174" i="14" s="1"/>
  <c r="W174" i="14" s="1"/>
  <c r="R174" i="14"/>
  <c r="K174" i="14"/>
  <c r="J174" i="14"/>
  <c r="H174" i="14"/>
  <c r="F174" i="14"/>
  <c r="D174" i="14"/>
  <c r="A174" i="14"/>
  <c r="AA167" i="14"/>
  <c r="Z167" i="14"/>
  <c r="Y167" i="14"/>
  <c r="X167" i="14"/>
  <c r="W167" i="14"/>
  <c r="V167" i="14"/>
  <c r="U167" i="14"/>
  <c r="T167" i="14"/>
  <c r="S167" i="14"/>
  <c r="Y165" i="14"/>
  <c r="T165" i="14"/>
  <c r="R165" i="14"/>
  <c r="K165" i="14"/>
  <c r="C165" i="14"/>
  <c r="P164" i="14"/>
  <c r="T163" i="14"/>
  <c r="M163" i="14"/>
  <c r="C163" i="14"/>
  <c r="F162" i="14"/>
  <c r="D162" i="14"/>
  <c r="P161" i="14"/>
  <c r="C161" i="14"/>
  <c r="P160" i="14"/>
  <c r="C160" i="14"/>
  <c r="X155" i="14"/>
  <c r="T147" i="14"/>
  <c r="R147" i="14"/>
  <c r="V147" i="14" s="1"/>
  <c r="W147" i="14" s="1"/>
  <c r="K147" i="14"/>
  <c r="J147" i="14"/>
  <c r="H147" i="14"/>
  <c r="F147" i="14"/>
  <c r="D147" i="14"/>
  <c r="A147" i="14"/>
  <c r="T146" i="14"/>
  <c r="R146" i="14"/>
  <c r="V146" i="14" s="1"/>
  <c r="W146" i="14" s="1"/>
  <c r="K146" i="14"/>
  <c r="J146" i="14"/>
  <c r="H146" i="14"/>
  <c r="F146" i="14"/>
  <c r="D146" i="14"/>
  <c r="A146" i="14"/>
  <c r="T145" i="14"/>
  <c r="R145" i="14"/>
  <c r="V145" i="14" s="1"/>
  <c r="W145" i="14" s="1"/>
  <c r="K145" i="14"/>
  <c r="J145" i="14"/>
  <c r="H145" i="14"/>
  <c r="F145" i="14"/>
  <c r="D145" i="14"/>
  <c r="A145" i="14"/>
  <c r="T144" i="14"/>
  <c r="R144" i="14"/>
  <c r="V144" i="14" s="1"/>
  <c r="W144" i="14" s="1"/>
  <c r="K144" i="14"/>
  <c r="J144" i="14"/>
  <c r="H144" i="14"/>
  <c r="F144" i="14"/>
  <c r="D144" i="14"/>
  <c r="A144" i="14"/>
  <c r="T143" i="14"/>
  <c r="R143" i="14"/>
  <c r="V143" i="14" s="1"/>
  <c r="W143" i="14" s="1"/>
  <c r="K143" i="14"/>
  <c r="J143" i="14"/>
  <c r="H143" i="14"/>
  <c r="F143" i="14"/>
  <c r="D143" i="14"/>
  <c r="A143" i="14"/>
  <c r="T142" i="14"/>
  <c r="R142" i="14"/>
  <c r="V142" i="14" s="1"/>
  <c r="W142" i="14" s="1"/>
  <c r="K142" i="14"/>
  <c r="J142" i="14"/>
  <c r="H142" i="14"/>
  <c r="F142" i="14"/>
  <c r="D142" i="14"/>
  <c r="A142" i="14"/>
  <c r="T141" i="14"/>
  <c r="R141" i="14"/>
  <c r="V141" i="14" s="1"/>
  <c r="W141" i="14" s="1"/>
  <c r="K141" i="14"/>
  <c r="J141" i="14"/>
  <c r="H141" i="14"/>
  <c r="F141" i="14"/>
  <c r="D141" i="14"/>
  <c r="A141" i="14"/>
  <c r="T140" i="14"/>
  <c r="R140" i="14"/>
  <c r="V140" i="14" s="1"/>
  <c r="W140" i="14" s="1"/>
  <c r="K140" i="14"/>
  <c r="J140" i="14"/>
  <c r="H140" i="14"/>
  <c r="F140" i="14"/>
  <c r="D140" i="14"/>
  <c r="A140" i="14"/>
  <c r="T139" i="14"/>
  <c r="R139" i="14"/>
  <c r="V139" i="14" s="1"/>
  <c r="W139" i="14" s="1"/>
  <c r="K139" i="14"/>
  <c r="J139" i="14"/>
  <c r="H139" i="14"/>
  <c r="F139" i="14"/>
  <c r="D139" i="14"/>
  <c r="A139" i="14"/>
  <c r="T138" i="14"/>
  <c r="R138" i="14"/>
  <c r="V138" i="14" s="1"/>
  <c r="W138" i="14" s="1"/>
  <c r="K138" i="14"/>
  <c r="J138" i="14"/>
  <c r="H138" i="14"/>
  <c r="F138" i="14"/>
  <c r="D138" i="14"/>
  <c r="AA131" i="14"/>
  <c r="Z131" i="14"/>
  <c r="Y131" i="14"/>
  <c r="X131" i="14"/>
  <c r="W131" i="14"/>
  <c r="V131" i="14"/>
  <c r="U131" i="14"/>
  <c r="T131" i="14"/>
  <c r="S131" i="14"/>
  <c r="Y129" i="14"/>
  <c r="T129" i="14"/>
  <c r="R129" i="14"/>
  <c r="K129" i="14"/>
  <c r="C129" i="14"/>
  <c r="P128" i="14"/>
  <c r="T127" i="14"/>
  <c r="M127" i="14"/>
  <c r="C127" i="14"/>
  <c r="F126" i="14"/>
  <c r="D126" i="14"/>
  <c r="P125" i="14"/>
  <c r="C125" i="14"/>
  <c r="P124" i="14"/>
  <c r="C124" i="14"/>
  <c r="X119" i="14"/>
  <c r="W108" i="14"/>
  <c r="V108" i="14"/>
  <c r="T108" i="14"/>
  <c r="R108" i="14"/>
  <c r="K108" i="14"/>
  <c r="J108" i="14"/>
  <c r="H108" i="14"/>
  <c r="F108" i="14"/>
  <c r="D108" i="14"/>
  <c r="A108" i="14"/>
  <c r="W107" i="14"/>
  <c r="V107" i="14"/>
  <c r="T107" i="14"/>
  <c r="R107" i="14"/>
  <c r="K107" i="14"/>
  <c r="J107" i="14"/>
  <c r="H107" i="14"/>
  <c r="F107" i="14"/>
  <c r="D107" i="14"/>
  <c r="A107" i="14"/>
  <c r="W106" i="14"/>
  <c r="V106" i="14"/>
  <c r="T106" i="14"/>
  <c r="R106" i="14"/>
  <c r="K106" i="14"/>
  <c r="J106" i="14"/>
  <c r="H106" i="14"/>
  <c r="F106" i="14"/>
  <c r="D106" i="14"/>
  <c r="A106" i="14"/>
  <c r="W105" i="14"/>
  <c r="V105" i="14"/>
  <c r="T105" i="14"/>
  <c r="R105" i="14"/>
  <c r="K105" i="14"/>
  <c r="J105" i="14"/>
  <c r="H105" i="14"/>
  <c r="F105" i="14"/>
  <c r="D105" i="14"/>
  <c r="A105" i="14"/>
  <c r="W104" i="14"/>
  <c r="V104" i="14"/>
  <c r="T104" i="14"/>
  <c r="R104" i="14"/>
  <c r="K104" i="14"/>
  <c r="J104" i="14"/>
  <c r="H104" i="14"/>
  <c r="F104" i="14"/>
  <c r="D104" i="14"/>
  <c r="A104" i="14"/>
  <c r="W103" i="14"/>
  <c r="V103" i="14"/>
  <c r="T103" i="14"/>
  <c r="R103" i="14"/>
  <c r="K103" i="14"/>
  <c r="J103" i="14"/>
  <c r="H103" i="14"/>
  <c r="F103" i="14"/>
  <c r="D103" i="14"/>
  <c r="A103" i="14"/>
  <c r="W102" i="14"/>
  <c r="V102" i="14"/>
  <c r="T102" i="14"/>
  <c r="R102" i="14"/>
  <c r="K102" i="14"/>
  <c r="J102" i="14"/>
  <c r="H102" i="14"/>
  <c r="F102" i="14"/>
  <c r="D102" i="14"/>
  <c r="A102" i="14"/>
  <c r="W101" i="14"/>
  <c r="V101" i="14"/>
  <c r="T101" i="14"/>
  <c r="R101" i="14"/>
  <c r="K101" i="14"/>
  <c r="J101" i="14"/>
  <c r="H101" i="14"/>
  <c r="F101" i="14"/>
  <c r="D101" i="14"/>
  <c r="A101" i="14"/>
  <c r="V100" i="14"/>
  <c r="W100" i="14" s="1"/>
  <c r="T100" i="14"/>
  <c r="R100" i="14"/>
  <c r="K100" i="14"/>
  <c r="J100" i="14"/>
  <c r="H100" i="14"/>
  <c r="F100" i="14"/>
  <c r="D100" i="14"/>
  <c r="A100" i="14"/>
  <c r="T99" i="14"/>
  <c r="R99" i="14"/>
  <c r="V99" i="14" s="1"/>
  <c r="W99" i="14" s="1"/>
  <c r="K99" i="14"/>
  <c r="J99" i="14"/>
  <c r="H99" i="14"/>
  <c r="F99" i="14"/>
  <c r="D99" i="14"/>
  <c r="A99" i="14"/>
  <c r="AA93" i="14"/>
  <c r="Z93" i="14"/>
  <c r="Y93" i="14"/>
  <c r="X93" i="14"/>
  <c r="W93" i="14"/>
  <c r="V93" i="14"/>
  <c r="U93" i="14"/>
  <c r="T93" i="14"/>
  <c r="S93" i="14"/>
  <c r="AA92" i="14"/>
  <c r="Z92" i="14"/>
  <c r="Y92" i="14"/>
  <c r="X92" i="14"/>
  <c r="W92" i="14"/>
  <c r="V92" i="14"/>
  <c r="U92" i="14"/>
  <c r="T92" i="14"/>
  <c r="S92" i="14"/>
  <c r="Y90" i="14"/>
  <c r="T90" i="14"/>
  <c r="R90" i="14"/>
  <c r="K90" i="14"/>
  <c r="C90" i="14"/>
  <c r="P89" i="14"/>
  <c r="T88" i="14"/>
  <c r="M88" i="14"/>
  <c r="C88" i="14"/>
  <c r="F87" i="14"/>
  <c r="D87" i="14"/>
  <c r="P86" i="14"/>
  <c r="C86" i="14"/>
  <c r="P85" i="14"/>
  <c r="C85" i="14"/>
  <c r="X80" i="14"/>
  <c r="W69" i="14"/>
  <c r="V69" i="14"/>
  <c r="T69" i="14"/>
  <c r="R69" i="14"/>
  <c r="K69" i="14"/>
  <c r="J69" i="14"/>
  <c r="H69" i="14"/>
  <c r="F69" i="14"/>
  <c r="D69" i="14"/>
  <c r="A69" i="14"/>
  <c r="W68" i="14"/>
  <c r="V68" i="14"/>
  <c r="T68" i="14"/>
  <c r="R68" i="14"/>
  <c r="K68" i="14"/>
  <c r="J68" i="14"/>
  <c r="H68" i="14"/>
  <c r="F68" i="14"/>
  <c r="D68" i="14"/>
  <c r="A68" i="14"/>
  <c r="W67" i="14"/>
  <c r="V67" i="14"/>
  <c r="T67" i="14"/>
  <c r="R67" i="14"/>
  <c r="K67" i="14"/>
  <c r="J67" i="14"/>
  <c r="H67" i="14"/>
  <c r="F67" i="14"/>
  <c r="D67" i="14"/>
  <c r="A67" i="14"/>
  <c r="W66" i="14"/>
  <c r="V66" i="14"/>
  <c r="T66" i="14"/>
  <c r="R66" i="14"/>
  <c r="K66" i="14"/>
  <c r="J66" i="14"/>
  <c r="H66" i="14"/>
  <c r="F66" i="14"/>
  <c r="D66" i="14"/>
  <c r="A66" i="14"/>
  <c r="W65" i="14"/>
  <c r="V65" i="14"/>
  <c r="T65" i="14"/>
  <c r="R65" i="14"/>
  <c r="K65" i="14"/>
  <c r="J65" i="14"/>
  <c r="H65" i="14"/>
  <c r="F65" i="14"/>
  <c r="D65" i="14"/>
  <c r="A65" i="14"/>
  <c r="W64" i="14"/>
  <c r="V64" i="14"/>
  <c r="T64" i="14"/>
  <c r="R64" i="14"/>
  <c r="K64" i="14"/>
  <c r="J64" i="14"/>
  <c r="H64" i="14"/>
  <c r="F64" i="14"/>
  <c r="D64" i="14"/>
  <c r="A64" i="14"/>
  <c r="W63" i="14"/>
  <c r="V63" i="14"/>
  <c r="T63" i="14"/>
  <c r="R63" i="14"/>
  <c r="K63" i="14"/>
  <c r="J63" i="14"/>
  <c r="H63" i="14"/>
  <c r="F63" i="14"/>
  <c r="D63" i="14"/>
  <c r="A63" i="14"/>
  <c r="W62" i="14"/>
  <c r="V62" i="14"/>
  <c r="T62" i="14"/>
  <c r="R62" i="14"/>
  <c r="K62" i="14"/>
  <c r="J62" i="14"/>
  <c r="H62" i="14"/>
  <c r="F62" i="14"/>
  <c r="D62" i="14"/>
  <c r="A62" i="14"/>
  <c r="T61" i="14"/>
  <c r="R61" i="14"/>
  <c r="V61" i="14" s="1"/>
  <c r="W61" i="14" s="1"/>
  <c r="K61" i="14"/>
  <c r="J61" i="14"/>
  <c r="H61" i="14"/>
  <c r="F61" i="14"/>
  <c r="D61" i="14"/>
  <c r="A61" i="14"/>
  <c r="T60" i="14"/>
  <c r="R60" i="14"/>
  <c r="K60" i="14"/>
  <c r="J60" i="14"/>
  <c r="H60" i="14"/>
  <c r="F60" i="14"/>
  <c r="D60" i="14"/>
  <c r="A60" i="14"/>
  <c r="AA53" i="14"/>
  <c r="Z53" i="14"/>
  <c r="Y53" i="14"/>
  <c r="X53" i="14"/>
  <c r="W53" i="14"/>
  <c r="V53" i="14"/>
  <c r="U53" i="14"/>
  <c r="T53" i="14"/>
  <c r="S53" i="14"/>
  <c r="Y51" i="14"/>
  <c r="T51" i="14"/>
  <c r="R51" i="14"/>
  <c r="K51" i="14"/>
  <c r="C51" i="14"/>
  <c r="P50" i="14"/>
  <c r="T49" i="14"/>
  <c r="M49" i="14"/>
  <c r="C49" i="14"/>
  <c r="F48" i="14"/>
  <c r="D48" i="14"/>
  <c r="P47" i="14"/>
  <c r="C47" i="14"/>
  <c r="P46" i="14"/>
  <c r="C46" i="14"/>
  <c r="X41" i="14"/>
  <c r="V30" i="14"/>
  <c r="W30" i="14" s="1"/>
  <c r="M30" i="14" a="1"/>
  <c r="M30" i="14" s="1"/>
  <c r="M147" i="14" s="1"/>
  <c r="L30" i="14"/>
  <c r="W29" i="14"/>
  <c r="V29" i="14"/>
  <c r="L29" i="14"/>
  <c r="M29" i="14" s="1" a="1"/>
  <c r="M29" i="14" s="1"/>
  <c r="V28" i="14"/>
  <c r="W28" i="14" s="1"/>
  <c r="M28" i="14" a="1"/>
  <c r="M28" i="14" s="1"/>
  <c r="M145" i="14" s="1"/>
  <c r="L28" i="14"/>
  <c r="W27" i="14"/>
  <c r="V27" i="14"/>
  <c r="L27" i="14"/>
  <c r="M27" i="14" s="1" a="1"/>
  <c r="M27" i="14" s="1"/>
  <c r="V26" i="14"/>
  <c r="W26" i="14" s="1"/>
  <c r="M26" i="14" a="1"/>
  <c r="M26" i="14" s="1"/>
  <c r="L26" i="14"/>
  <c r="V25" i="14"/>
  <c r="W25" i="14" s="1"/>
  <c r="L25" i="14"/>
  <c r="M25" i="14" s="1" a="1"/>
  <c r="M25" i="14" s="1"/>
  <c r="V24" i="14"/>
  <c r="W24" i="14" s="1"/>
  <c r="M24" i="14" a="1"/>
  <c r="M24" i="14" s="1"/>
  <c r="L24" i="14"/>
  <c r="V23" i="14"/>
  <c r="W23" i="14" s="1"/>
  <c r="L23" i="14"/>
  <c r="M23" i="14" s="1" a="1"/>
  <c r="M23" i="14" s="1"/>
  <c r="V22" i="14"/>
  <c r="W22" i="14" s="1"/>
  <c r="X22" i="14" s="1" a="1"/>
  <c r="X22" i="14" s="1"/>
  <c r="X175" i="14" s="1"/>
  <c r="L22" i="14"/>
  <c r="M22" i="14" s="1" a="1"/>
  <c r="M22" i="14" s="1"/>
  <c r="V21" i="14"/>
  <c r="W21" i="14" s="1"/>
  <c r="X21" i="14" s="1" a="1"/>
  <c r="X21" i="14" s="1"/>
  <c r="L21" i="14"/>
  <c r="M21" i="14" s="1" a="1"/>
  <c r="M21" i="14" s="1"/>
  <c r="U93" i="1"/>
  <c r="V93" i="1"/>
  <c r="W93" i="1"/>
  <c r="Y93" i="1"/>
  <c r="AA93" i="1"/>
  <c r="S93" i="1"/>
  <c r="V53" i="1"/>
  <c r="W53" i="1"/>
  <c r="AA11" i="13" l="1"/>
  <c r="Z3" i="13"/>
  <c r="Z9" i="13"/>
  <c r="Z11" i="13"/>
  <c r="Z12" i="13"/>
  <c r="Z6" i="13"/>
  <c r="Z8" i="13"/>
  <c r="Z10" i="13"/>
  <c r="Z5" i="13"/>
  <c r="Z7" i="13"/>
  <c r="Z4" i="13"/>
  <c r="AA9" i="13"/>
  <c r="AA7" i="13"/>
  <c r="AA5" i="13"/>
  <c r="AA10" i="13"/>
  <c r="AA8" i="13"/>
  <c r="AA6" i="13"/>
  <c r="AA12" i="13"/>
  <c r="AA3" i="13"/>
  <c r="AA4" i="13"/>
  <c r="V60" i="14"/>
  <c r="W60" i="14" s="1"/>
  <c r="V175" i="14"/>
  <c r="W175" i="14" s="1"/>
  <c r="X144" i="14"/>
  <c r="X183" i="14"/>
  <c r="X147" i="14"/>
  <c r="X146" i="14"/>
  <c r="X178" i="14"/>
  <c r="X140" i="14"/>
  <c r="M144" i="14"/>
  <c r="M180" i="14"/>
  <c r="M105" i="14"/>
  <c r="M66" i="14"/>
  <c r="M138" i="14"/>
  <c r="M174" i="14"/>
  <c r="M99" i="14"/>
  <c r="M60" i="14"/>
  <c r="M142" i="14"/>
  <c r="M178" i="14"/>
  <c r="M103" i="14"/>
  <c r="M64" i="14"/>
  <c r="M143" i="14"/>
  <c r="M179" i="14"/>
  <c r="M104" i="14"/>
  <c r="M65" i="14"/>
  <c r="M146" i="14"/>
  <c r="M182" i="14"/>
  <c r="M107" i="14"/>
  <c r="M68" i="14"/>
  <c r="M139" i="14"/>
  <c r="M175" i="14"/>
  <c r="M61" i="14"/>
  <c r="M100" i="14"/>
  <c r="X174" i="14"/>
  <c r="X138" i="14"/>
  <c r="X99" i="14"/>
  <c r="X60" i="14"/>
  <c r="M140" i="14"/>
  <c r="M176" i="14"/>
  <c r="M101" i="14"/>
  <c r="M62" i="14"/>
  <c r="M141" i="14"/>
  <c r="M177" i="14"/>
  <c r="M63" i="14"/>
  <c r="M102" i="14"/>
  <c r="M67" i="14"/>
  <c r="M106" i="14"/>
  <c r="M108" i="14"/>
  <c r="X139" i="14"/>
  <c r="X141" i="14"/>
  <c r="X61" i="14"/>
  <c r="X62" i="14"/>
  <c r="X63" i="14"/>
  <c r="X64" i="14"/>
  <c r="X65" i="14"/>
  <c r="X66" i="14"/>
  <c r="X67" i="14"/>
  <c r="X68" i="14"/>
  <c r="X69" i="14"/>
  <c r="X100" i="14"/>
  <c r="X101" i="14"/>
  <c r="X102" i="14"/>
  <c r="X103" i="14"/>
  <c r="X104" i="14"/>
  <c r="X105" i="14"/>
  <c r="X106" i="14"/>
  <c r="X107" i="14"/>
  <c r="X108" i="14"/>
  <c r="M69" i="14"/>
  <c r="X143" i="14"/>
  <c r="X145" i="14"/>
  <c r="M181" i="14"/>
  <c r="M183" i="14"/>
  <c r="X109" i="14" l="1"/>
  <c r="X70" i="14"/>
  <c r="X148" i="14"/>
  <c r="X184" i="14"/>
  <c r="M109" i="14"/>
  <c r="M70" i="14"/>
  <c r="M184" i="14"/>
  <c r="M148" i="14"/>
  <c r="V22" i="1"/>
  <c r="W22" i="1" s="1"/>
  <c r="X22" i="1" s="1" a="1"/>
  <c r="X22" i="1" s="1"/>
  <c r="V23" i="1"/>
  <c r="W23" i="1" s="1"/>
  <c r="X23" i="1" s="1" a="1"/>
  <c r="X23" i="1" s="1"/>
  <c r="V24" i="1"/>
  <c r="W24" i="1" s="1"/>
  <c r="X24" i="1" s="1" a="1"/>
  <c r="X24" i="1" s="1"/>
  <c r="V25" i="1"/>
  <c r="W25" i="1" s="1"/>
  <c r="X25" i="1" s="1" a="1"/>
  <c r="X25" i="1" s="1"/>
  <c r="V26" i="1"/>
  <c r="W26" i="1" s="1"/>
  <c r="X26" i="1" s="1" a="1"/>
  <c r="X26" i="1" s="1"/>
  <c r="V27" i="1"/>
  <c r="W27" i="1" s="1"/>
  <c r="X27" i="1" s="1" a="1"/>
  <c r="X27" i="1" s="1"/>
  <c r="V28" i="1"/>
  <c r="W28" i="1" s="1"/>
  <c r="X28" i="1" s="1" a="1"/>
  <c r="X28" i="1" s="1"/>
  <c r="V29" i="1"/>
  <c r="W29" i="1" s="1"/>
  <c r="X29" i="1" s="1" a="1"/>
  <c r="X29" i="1" s="1"/>
  <c r="V30" i="1"/>
  <c r="W30" i="1" s="1"/>
  <c r="X30" i="1" s="1" a="1"/>
  <c r="X30" i="1" s="1"/>
  <c r="L23" i="1"/>
  <c r="M23" i="1" s="1" a="1"/>
  <c r="M23" i="1" s="1"/>
  <c r="L24" i="1"/>
  <c r="M24" i="1" s="1" a="1"/>
  <c r="M24" i="1" s="1"/>
  <c r="L25" i="1"/>
  <c r="M25" i="1" s="1" a="1"/>
  <c r="M25" i="1" s="1"/>
  <c r="L26" i="1"/>
  <c r="M26" i="1" s="1" a="1"/>
  <c r="M26" i="1" s="1"/>
  <c r="L27" i="1"/>
  <c r="M27" i="1" s="1" a="1"/>
  <c r="M27" i="1" s="1"/>
  <c r="L28" i="1"/>
  <c r="M28" i="1" s="1" a="1"/>
  <c r="M28" i="1" s="1"/>
  <c r="L29" i="1"/>
  <c r="M29" i="1" s="1" a="1"/>
  <c r="M29" i="1" s="1"/>
  <c r="L30" i="1"/>
  <c r="M30" i="1" s="1" a="1"/>
  <c r="M30" i="1" s="1"/>
  <c r="L22" i="1"/>
  <c r="M22" i="1" s="1" a="1"/>
  <c r="M22" i="1" s="1"/>
  <c r="L21" i="1"/>
  <c r="M21" i="1" s="1" a="1"/>
  <c r="M21" i="1" s="1"/>
  <c r="X177" i="1" l="1"/>
  <c r="X141" i="1"/>
  <c r="X102" i="1"/>
  <c r="X140" i="1"/>
  <c r="X101" i="1"/>
  <c r="X176" i="1"/>
  <c r="X183" i="1"/>
  <c r="X147" i="1"/>
  <c r="X108" i="1"/>
  <c r="X139" i="1"/>
  <c r="X100" i="1"/>
  <c r="X175" i="1"/>
  <c r="X107" i="1"/>
  <c r="X146" i="1"/>
  <c r="X182" i="1"/>
  <c r="X106" i="1"/>
  <c r="X145" i="1"/>
  <c r="X181" i="1"/>
  <c r="X144" i="1"/>
  <c r="X180" i="1"/>
  <c r="X105" i="1"/>
  <c r="X143" i="1"/>
  <c r="X179" i="1"/>
  <c r="X104" i="1"/>
  <c r="X178" i="1"/>
  <c r="X103" i="1"/>
  <c r="X142" i="1"/>
  <c r="M145" i="1"/>
  <c r="M181" i="1"/>
  <c r="M106" i="1"/>
  <c r="M144" i="1"/>
  <c r="M180" i="1"/>
  <c r="M105" i="1"/>
  <c r="M182" i="1"/>
  <c r="M146" i="1"/>
  <c r="M107" i="1"/>
  <c r="M179" i="1"/>
  <c r="M104" i="1"/>
  <c r="M143" i="1"/>
  <c r="M178" i="1"/>
  <c r="M103" i="1"/>
  <c r="M142" i="1"/>
  <c r="M102" i="1"/>
  <c r="M141" i="1"/>
  <c r="M177" i="1"/>
  <c r="M176" i="1"/>
  <c r="M140" i="1"/>
  <c r="M101" i="1"/>
  <c r="M138" i="1"/>
  <c r="M99" i="1"/>
  <c r="M174" i="1"/>
  <c r="M139" i="1"/>
  <c r="M100" i="1"/>
  <c r="M175" i="1"/>
  <c r="M108" i="1"/>
  <c r="M183" i="1"/>
  <c r="M147" i="1"/>
  <c r="M31" i="1"/>
  <c r="V12" i="13" a="1"/>
  <c r="V12" i="13" s="1"/>
  <c r="Y12" i="13" s="1"/>
  <c r="V11" i="13" a="1"/>
  <c r="V11" i="13" s="1"/>
  <c r="X11" i="13" s="1"/>
  <c r="V9" i="13" a="1"/>
  <c r="V9" i="13" s="1"/>
  <c r="X9" i="13" s="1"/>
  <c r="V8" i="13" a="1"/>
  <c r="V8" i="13" s="1"/>
  <c r="X8" i="13" s="1"/>
  <c r="V7" i="13" a="1"/>
  <c r="V7" i="13" s="1"/>
  <c r="Y7" i="13" s="1"/>
  <c r="V6" i="13" a="1"/>
  <c r="V6" i="13" s="1"/>
  <c r="X6" i="13" s="1"/>
  <c r="V5" i="13" a="1"/>
  <c r="V5" i="13" s="1"/>
  <c r="Y5" i="13" s="1"/>
  <c r="V10" i="13" a="1"/>
  <c r="V10" i="13" s="1"/>
  <c r="Y10" i="13" s="1"/>
  <c r="V4" i="13" a="1"/>
  <c r="V4" i="13" s="1"/>
  <c r="X4" i="13" s="1"/>
  <c r="D149" i="14"/>
  <c r="D185" i="14"/>
  <c r="D110" i="14"/>
  <c r="D71" i="14"/>
  <c r="K17" i="14"/>
  <c r="V21" i="1"/>
  <c r="W21" i="1" s="1"/>
  <c r="X21" i="1" s="1" a="1"/>
  <c r="X21" i="1" s="1"/>
  <c r="X31" i="1" l="1"/>
  <c r="D32" i="1" s="1"/>
  <c r="P32" i="1" s="1"/>
  <c r="X138" i="1"/>
  <c r="X174" i="1"/>
  <c r="X99" i="1"/>
  <c r="Y8" i="13"/>
  <c r="Y9" i="13"/>
  <c r="X10" i="13"/>
  <c r="X12" i="13"/>
  <c r="X7" i="13"/>
  <c r="X5" i="13"/>
  <c r="Y11" i="13"/>
  <c r="Y6" i="13"/>
  <c r="Y4" i="13"/>
  <c r="V3" i="13" a="1"/>
  <c r="V3" i="13" s="1"/>
  <c r="P185" i="14"/>
  <c r="P110" i="14"/>
  <c r="P71" i="14"/>
  <c r="P149" i="14"/>
  <c r="K170" i="14"/>
  <c r="K134" i="14"/>
  <c r="K95" i="14"/>
  <c r="K56" i="14"/>
  <c r="W4" i="13" l="1" a="1"/>
  <c r="W4" i="13" s="1"/>
  <c r="W6" i="13" a="1"/>
  <c r="W6" i="13" s="1"/>
  <c r="W8" i="13" a="1"/>
  <c r="W8" i="13" s="1"/>
  <c r="W11" i="13" a="1"/>
  <c r="W11" i="13" s="1"/>
  <c r="W10" i="13" a="1"/>
  <c r="W10" i="13" s="1"/>
  <c r="W12" i="13" a="1"/>
  <c r="W12" i="13" s="1"/>
  <c r="W9" i="13" a="1"/>
  <c r="W9" i="13" s="1"/>
  <c r="W5" i="13" a="1"/>
  <c r="W5" i="13" s="1"/>
  <c r="W7" i="13" a="1"/>
  <c r="W7" i="13" s="1"/>
  <c r="C160" i="12"/>
  <c r="C159" i="12"/>
  <c r="C158" i="12"/>
  <c r="C157" i="12"/>
  <c r="C156" i="12"/>
  <c r="C155" i="12"/>
  <c r="C154" i="12"/>
  <c r="C153" i="12"/>
  <c r="C152" i="12"/>
  <c r="C151" i="12"/>
  <c r="C150" i="12"/>
  <c r="C149" i="12"/>
  <c r="C148" i="12"/>
  <c r="C147" i="12"/>
  <c r="F140" i="12"/>
  <c r="G124" i="12"/>
  <c r="R121" i="12"/>
  <c r="G116" i="12"/>
  <c r="R113" i="12"/>
  <c r="AD105" i="12"/>
  <c r="Z105" i="12"/>
  <c r="Y105" i="12"/>
  <c r="R105" i="12"/>
  <c r="Q105" i="12"/>
  <c r="N105" i="12"/>
  <c r="M105" i="12"/>
  <c r="H105" i="12"/>
  <c r="G105" i="12"/>
  <c r="W105" i="12" s="1"/>
  <c r="F105" i="12"/>
  <c r="E105" i="12"/>
  <c r="X105" i="12" s="1"/>
  <c r="D105" i="12"/>
  <c r="L105" i="12" s="1"/>
  <c r="AD104" i="12"/>
  <c r="Y104" i="12"/>
  <c r="Q104" i="12"/>
  <c r="N104" i="12"/>
  <c r="M104" i="12"/>
  <c r="H104" i="12"/>
  <c r="G104" i="12"/>
  <c r="F104" i="12"/>
  <c r="AC104" i="12" s="1"/>
  <c r="E104" i="12"/>
  <c r="D104" i="12"/>
  <c r="L104" i="12" s="1"/>
  <c r="AD103" i="12"/>
  <c r="V103" i="12"/>
  <c r="U103" i="12"/>
  <c r="Q103" i="12"/>
  <c r="N103" i="12"/>
  <c r="M103" i="12"/>
  <c r="H103" i="12"/>
  <c r="G103" i="12"/>
  <c r="W103" i="12" s="1"/>
  <c r="F103" i="12"/>
  <c r="E103" i="12"/>
  <c r="D103" i="12"/>
  <c r="L103" i="12" s="1"/>
  <c r="AD102" i="12"/>
  <c r="AC102" i="12"/>
  <c r="Z102" i="12"/>
  <c r="V102" i="12"/>
  <c r="U102" i="12"/>
  <c r="R102" i="12"/>
  <c r="Q102" i="12"/>
  <c r="N102" i="12"/>
  <c r="M102" i="12"/>
  <c r="H102" i="12"/>
  <c r="G102" i="12"/>
  <c r="W102" i="12" s="1"/>
  <c r="F102" i="12"/>
  <c r="E102" i="12"/>
  <c r="X102" i="12" s="1"/>
  <c r="D102" i="12"/>
  <c r="L102" i="12" s="1"/>
  <c r="AD101" i="12"/>
  <c r="Z101" i="12"/>
  <c r="Y101" i="12"/>
  <c r="R101" i="12"/>
  <c r="Q101" i="12"/>
  <c r="N101" i="12"/>
  <c r="M101" i="12"/>
  <c r="H101" i="12"/>
  <c r="G101" i="12"/>
  <c r="W101" i="12" s="1"/>
  <c r="F101" i="12"/>
  <c r="E101" i="12"/>
  <c r="X101" i="12" s="1"/>
  <c r="D101" i="12"/>
  <c r="L101" i="12" s="1"/>
  <c r="AD100" i="12"/>
  <c r="Y100" i="12"/>
  <c r="Q100" i="12"/>
  <c r="N100" i="12"/>
  <c r="M100" i="12"/>
  <c r="H100" i="12"/>
  <c r="G100" i="12"/>
  <c r="F100" i="12"/>
  <c r="E100" i="12"/>
  <c r="D100" i="12"/>
  <c r="L100" i="12" s="1"/>
  <c r="AD99" i="12"/>
  <c r="V99" i="12"/>
  <c r="U99" i="12"/>
  <c r="Q99" i="12"/>
  <c r="N99" i="12"/>
  <c r="M99" i="12"/>
  <c r="H99" i="12"/>
  <c r="G99" i="12"/>
  <c r="W99" i="12" s="1"/>
  <c r="F99" i="12"/>
  <c r="E99" i="12"/>
  <c r="D99" i="12"/>
  <c r="L99" i="12" s="1"/>
  <c r="AD98" i="12"/>
  <c r="U98" i="12"/>
  <c r="Q98" i="12"/>
  <c r="O98" i="12"/>
  <c r="N98" i="12"/>
  <c r="M98" i="12"/>
  <c r="H98" i="12"/>
  <c r="G98" i="12"/>
  <c r="W98" i="12" s="1"/>
  <c r="F98" i="12"/>
  <c r="E98" i="12"/>
  <c r="D98" i="12"/>
  <c r="L98" i="12" s="1"/>
  <c r="H97" i="12"/>
  <c r="AD97" i="12" s="1"/>
  <c r="AA96" i="12"/>
  <c r="S96" i="12"/>
  <c r="R96" i="12"/>
  <c r="O96" i="12"/>
  <c r="H96" i="12"/>
  <c r="G96" i="12"/>
  <c r="V96" i="12" s="1"/>
  <c r="F96" i="12"/>
  <c r="AC96" i="12" s="1"/>
  <c r="E96" i="12"/>
  <c r="D96" i="12"/>
  <c r="AA95" i="12"/>
  <c r="R95" i="12"/>
  <c r="O95" i="12"/>
  <c r="H95" i="12"/>
  <c r="S95" i="12" s="1"/>
  <c r="G95" i="12"/>
  <c r="G97" i="12" s="1"/>
  <c r="F95" i="12"/>
  <c r="F97" i="12" s="1"/>
  <c r="E95" i="12"/>
  <c r="Y95" i="12" s="1"/>
  <c r="D95" i="12"/>
  <c r="AA94" i="12"/>
  <c r="S94" i="12"/>
  <c r="R94" i="12"/>
  <c r="O94" i="12"/>
  <c r="H94" i="12"/>
  <c r="G94" i="12"/>
  <c r="V94" i="12" s="1"/>
  <c r="F94" i="12"/>
  <c r="AC94" i="12" s="1"/>
  <c r="E94" i="12"/>
  <c r="D94" i="12"/>
  <c r="AA93" i="12"/>
  <c r="R93" i="12"/>
  <c r="O93" i="12"/>
  <c r="H93" i="12"/>
  <c r="S93" i="12" s="1"/>
  <c r="G93" i="12"/>
  <c r="F93" i="12"/>
  <c r="E93" i="12"/>
  <c r="Y93" i="12" s="1"/>
  <c r="D93" i="12"/>
  <c r="AA92" i="12"/>
  <c r="S92" i="12"/>
  <c r="R92" i="12"/>
  <c r="O92" i="12"/>
  <c r="H92" i="12"/>
  <c r="G92" i="12"/>
  <c r="V92" i="12" s="1"/>
  <c r="F92" i="12"/>
  <c r="AC92" i="12" s="1"/>
  <c r="E92" i="12"/>
  <c r="D92" i="12"/>
  <c r="AA91" i="12"/>
  <c r="R91" i="12"/>
  <c r="O91" i="12"/>
  <c r="H91" i="12"/>
  <c r="S91" i="12" s="1"/>
  <c r="G91" i="12"/>
  <c r="F91" i="12"/>
  <c r="E91" i="12"/>
  <c r="Y91" i="12" s="1"/>
  <c r="D91" i="12"/>
  <c r="V90" i="12"/>
  <c r="R90" i="12"/>
  <c r="O90" i="12"/>
  <c r="N90" i="12"/>
  <c r="H90" i="12"/>
  <c r="W90" i="12" s="1"/>
  <c r="G90" i="12"/>
  <c r="F90" i="12"/>
  <c r="E90" i="12"/>
  <c r="Y90" i="12" s="1"/>
  <c r="D90" i="12"/>
  <c r="Z89" i="12"/>
  <c r="R89" i="12"/>
  <c r="O89" i="12"/>
  <c r="H89" i="12"/>
  <c r="T89" i="12" s="1"/>
  <c r="G89" i="12"/>
  <c r="F89" i="12"/>
  <c r="E89" i="12"/>
  <c r="D89" i="12"/>
  <c r="AD88" i="12"/>
  <c r="AA88" i="12"/>
  <c r="V88" i="12"/>
  <c r="R88" i="12"/>
  <c r="O88" i="12"/>
  <c r="N88" i="12"/>
  <c r="H88" i="12"/>
  <c r="T88" i="12" s="1"/>
  <c r="G88" i="12"/>
  <c r="F88" i="12"/>
  <c r="E88" i="12"/>
  <c r="Y88" i="12" s="1"/>
  <c r="D88" i="12"/>
  <c r="Z87" i="12"/>
  <c r="R87" i="12"/>
  <c r="O87" i="12"/>
  <c r="H87" i="12"/>
  <c r="T87" i="12" s="1"/>
  <c r="G87" i="12"/>
  <c r="F87" i="12"/>
  <c r="E87" i="12"/>
  <c r="D87" i="12"/>
  <c r="AD86" i="12"/>
  <c r="AA86" i="12"/>
  <c r="V86" i="12"/>
  <c r="R86" i="12"/>
  <c r="O86" i="12"/>
  <c r="N86" i="12"/>
  <c r="H86" i="12"/>
  <c r="T86" i="12" s="1"/>
  <c r="G86" i="12"/>
  <c r="F86" i="12"/>
  <c r="E86" i="12"/>
  <c r="Y86" i="12" s="1"/>
  <c r="D86" i="12"/>
  <c r="Z85" i="12"/>
  <c r="R85" i="12"/>
  <c r="O85" i="12"/>
  <c r="H85" i="12"/>
  <c r="T85" i="12" s="1"/>
  <c r="G85" i="12"/>
  <c r="F85" i="12"/>
  <c r="E85" i="12"/>
  <c r="D85" i="12"/>
  <c r="AD84" i="12"/>
  <c r="AA84" i="12"/>
  <c r="V84" i="12"/>
  <c r="R84" i="12"/>
  <c r="O84" i="12"/>
  <c r="N84" i="12"/>
  <c r="H84" i="12"/>
  <c r="T84" i="12" s="1"/>
  <c r="G84" i="12"/>
  <c r="F84" i="12"/>
  <c r="E84" i="12"/>
  <c r="Y84" i="12" s="1"/>
  <c r="D84" i="12"/>
  <c r="Z83" i="12"/>
  <c r="R83" i="12"/>
  <c r="O83" i="12"/>
  <c r="H83" i="12"/>
  <c r="T83" i="12" s="1"/>
  <c r="G83" i="12"/>
  <c r="AA83" i="12" s="1"/>
  <c r="F83" i="12"/>
  <c r="E83" i="12"/>
  <c r="D83" i="12"/>
  <c r="AD82" i="12"/>
  <c r="AA82" i="12"/>
  <c r="V82" i="12"/>
  <c r="R82" i="12"/>
  <c r="O82" i="12"/>
  <c r="N82" i="12"/>
  <c r="H82" i="12"/>
  <c r="T82" i="12" s="1"/>
  <c r="G82" i="12"/>
  <c r="F82" i="12"/>
  <c r="E82" i="12"/>
  <c r="Y82" i="12" s="1"/>
  <c r="D82" i="12"/>
  <c r="Z81" i="12"/>
  <c r="R81" i="12"/>
  <c r="O81" i="12"/>
  <c r="H81" i="12"/>
  <c r="T81" i="12" s="1"/>
  <c r="G81" i="12"/>
  <c r="F81" i="12"/>
  <c r="E81" i="12"/>
  <c r="D81" i="12"/>
  <c r="AD80" i="12"/>
  <c r="AA80" i="12"/>
  <c r="V80" i="12"/>
  <c r="R80" i="12"/>
  <c r="O80" i="12"/>
  <c r="N80" i="12"/>
  <c r="H80" i="12"/>
  <c r="T80" i="12" s="1"/>
  <c r="G80" i="12"/>
  <c r="F80" i="12"/>
  <c r="E80" i="12"/>
  <c r="Y80" i="12" s="1"/>
  <c r="D80" i="12"/>
  <c r="Z79" i="12"/>
  <c r="R79" i="12"/>
  <c r="O79" i="12"/>
  <c r="H79" i="12"/>
  <c r="T79" i="12" s="1"/>
  <c r="G79" i="12"/>
  <c r="AA79" i="12" s="1"/>
  <c r="F79" i="12"/>
  <c r="E79" i="12"/>
  <c r="D79" i="12"/>
  <c r="AD78" i="12"/>
  <c r="AA78" i="12"/>
  <c r="V78" i="12"/>
  <c r="R78" i="12"/>
  <c r="O78" i="12"/>
  <c r="N78" i="12"/>
  <c r="H78" i="12"/>
  <c r="T78" i="12" s="1"/>
  <c r="G78" i="12"/>
  <c r="F78" i="12"/>
  <c r="E78" i="12"/>
  <c r="Y78" i="12" s="1"/>
  <c r="D78" i="12"/>
  <c r="R77" i="12"/>
  <c r="Z76" i="12"/>
  <c r="R76" i="12"/>
  <c r="O76" i="12"/>
  <c r="H76" i="12"/>
  <c r="T76" i="12" s="1"/>
  <c r="G76" i="12"/>
  <c r="F76" i="12"/>
  <c r="E76" i="12"/>
  <c r="D76" i="12"/>
  <c r="AD75" i="12"/>
  <c r="AA75" i="12"/>
  <c r="V75" i="12"/>
  <c r="R75" i="12"/>
  <c r="O75" i="12"/>
  <c r="N75" i="12"/>
  <c r="H75" i="12"/>
  <c r="T75" i="12" s="1"/>
  <c r="G75" i="12"/>
  <c r="F75" i="12"/>
  <c r="F77" i="12" s="1"/>
  <c r="E75" i="12"/>
  <c r="Y75" i="12" s="1"/>
  <c r="D75" i="12"/>
  <c r="Z74" i="12"/>
  <c r="R74" i="12"/>
  <c r="O74" i="12"/>
  <c r="H74" i="12"/>
  <c r="T74" i="12" s="1"/>
  <c r="G74" i="12"/>
  <c r="U74" i="12" s="1"/>
  <c r="F74" i="12"/>
  <c r="E74" i="12"/>
  <c r="D74" i="12"/>
  <c r="AD70" i="12"/>
  <c r="AA70" i="12"/>
  <c r="V70" i="12"/>
  <c r="S70" i="12"/>
  <c r="R70" i="12"/>
  <c r="N70" i="12"/>
  <c r="L70" i="12"/>
  <c r="H70" i="12"/>
  <c r="G70" i="12"/>
  <c r="F70" i="12"/>
  <c r="AC70" i="12" s="1"/>
  <c r="E70" i="12"/>
  <c r="Z70" i="12" s="1"/>
  <c r="D70" i="12"/>
  <c r="AB69" i="12"/>
  <c r="AA69" i="12"/>
  <c r="W69" i="12"/>
  <c r="R69" i="12"/>
  <c r="L69" i="12"/>
  <c r="H69" i="12"/>
  <c r="H139" i="12" s="1"/>
  <c r="AD139" i="12" s="1"/>
  <c r="G69" i="12"/>
  <c r="F69" i="12"/>
  <c r="F139" i="12" s="1"/>
  <c r="E69" i="12"/>
  <c r="X69" i="12" s="1"/>
  <c r="D69" i="12"/>
  <c r="N69" i="12" s="1"/>
  <c r="AB68" i="12"/>
  <c r="AA68" i="12"/>
  <c r="U68" i="12"/>
  <c r="T68" i="12"/>
  <c r="L68" i="12"/>
  <c r="H68" i="12"/>
  <c r="H138" i="12" s="1"/>
  <c r="AD138" i="12" s="1"/>
  <c r="G68" i="12"/>
  <c r="G138" i="12" s="1"/>
  <c r="F68" i="12"/>
  <c r="F138" i="12" s="1"/>
  <c r="E68" i="12"/>
  <c r="E138" i="12" s="1"/>
  <c r="D68" i="12"/>
  <c r="D138" i="12" s="1"/>
  <c r="AB67" i="12"/>
  <c r="AA67" i="12"/>
  <c r="U67" i="12"/>
  <c r="T67" i="12"/>
  <c r="L67" i="12"/>
  <c r="H67" i="12"/>
  <c r="H137" i="12" s="1"/>
  <c r="AD137" i="12" s="1"/>
  <c r="G67" i="12"/>
  <c r="G137" i="12" s="1"/>
  <c r="F67" i="12"/>
  <c r="F137" i="12" s="1"/>
  <c r="E67" i="12"/>
  <c r="E137" i="12" s="1"/>
  <c r="D67" i="12"/>
  <c r="D137" i="12" s="1"/>
  <c r="AB66" i="12"/>
  <c r="AA66" i="12"/>
  <c r="U66" i="12"/>
  <c r="T66" i="12"/>
  <c r="L66" i="12"/>
  <c r="H66" i="12"/>
  <c r="H136" i="12" s="1"/>
  <c r="AD136" i="12" s="1"/>
  <c r="G66" i="12"/>
  <c r="G136" i="12" s="1"/>
  <c r="F66" i="12"/>
  <c r="F136" i="12" s="1"/>
  <c r="E66" i="12"/>
  <c r="E136" i="12" s="1"/>
  <c r="D66" i="12"/>
  <c r="D136" i="12" s="1"/>
  <c r="AB65" i="12"/>
  <c r="AA65" i="12"/>
  <c r="U65" i="12"/>
  <c r="T65" i="12"/>
  <c r="L65" i="12"/>
  <c r="H65" i="12"/>
  <c r="H135" i="12" s="1"/>
  <c r="AD135" i="12" s="1"/>
  <c r="G65" i="12"/>
  <c r="G135" i="12" s="1"/>
  <c r="F65" i="12"/>
  <c r="F135" i="12" s="1"/>
  <c r="E65" i="12"/>
  <c r="E135" i="12" s="1"/>
  <c r="D65" i="12"/>
  <c r="D135" i="12" s="1"/>
  <c r="AB64" i="12"/>
  <c r="AA64" i="12"/>
  <c r="U64" i="12"/>
  <c r="T64" i="12"/>
  <c r="L64" i="12"/>
  <c r="H64" i="12"/>
  <c r="H134" i="12" s="1"/>
  <c r="AD134" i="12" s="1"/>
  <c r="G64" i="12"/>
  <c r="G134" i="12" s="1"/>
  <c r="F64" i="12"/>
  <c r="F134" i="12" s="1"/>
  <c r="E64" i="12"/>
  <c r="E134" i="12" s="1"/>
  <c r="D64" i="12"/>
  <c r="D134" i="12" s="1"/>
  <c r="AB63" i="12"/>
  <c r="AA63" i="12"/>
  <c r="U63" i="12"/>
  <c r="T63" i="12"/>
  <c r="L63" i="12"/>
  <c r="H63" i="12"/>
  <c r="H133" i="12" s="1"/>
  <c r="AD133" i="12" s="1"/>
  <c r="G63" i="12"/>
  <c r="G133" i="12" s="1"/>
  <c r="F63" i="12"/>
  <c r="F133" i="12" s="1"/>
  <c r="E63" i="12"/>
  <c r="E133" i="12" s="1"/>
  <c r="D63" i="12"/>
  <c r="D133" i="12" s="1"/>
  <c r="AB61" i="12"/>
  <c r="AA61" i="12"/>
  <c r="U61" i="12"/>
  <c r="T61" i="12"/>
  <c r="L61" i="12"/>
  <c r="H61" i="12"/>
  <c r="H131" i="12" s="1"/>
  <c r="AD131" i="12" s="1"/>
  <c r="G61" i="12"/>
  <c r="G131" i="12" s="1"/>
  <c r="F61" i="12"/>
  <c r="F131" i="12" s="1"/>
  <c r="E61" i="12"/>
  <c r="E131" i="12" s="1"/>
  <c r="D61" i="12"/>
  <c r="D131" i="12" s="1"/>
  <c r="AB60" i="12"/>
  <c r="AA60" i="12"/>
  <c r="U60" i="12"/>
  <c r="T60" i="12"/>
  <c r="L60" i="12"/>
  <c r="H60" i="12"/>
  <c r="H130" i="12" s="1"/>
  <c r="AD130" i="12" s="1"/>
  <c r="G60" i="12"/>
  <c r="G130" i="12" s="1"/>
  <c r="F60" i="12"/>
  <c r="F130" i="12" s="1"/>
  <c r="E60" i="12"/>
  <c r="E130" i="12" s="1"/>
  <c r="D60" i="12"/>
  <c r="D130" i="12" s="1"/>
  <c r="AB59" i="12"/>
  <c r="AA59" i="12"/>
  <c r="U59" i="12"/>
  <c r="T59" i="12"/>
  <c r="L59" i="12"/>
  <c r="H59" i="12"/>
  <c r="H129" i="12" s="1"/>
  <c r="AD129" i="12" s="1"/>
  <c r="G59" i="12"/>
  <c r="G129" i="12" s="1"/>
  <c r="F59" i="12"/>
  <c r="F129" i="12" s="1"/>
  <c r="E59" i="12"/>
  <c r="E129" i="12" s="1"/>
  <c r="D59" i="12"/>
  <c r="D129" i="12" s="1"/>
  <c r="AB58" i="12"/>
  <c r="AA58" i="12"/>
  <c r="U58" i="12"/>
  <c r="T58" i="12"/>
  <c r="L58" i="12"/>
  <c r="H58" i="12"/>
  <c r="H128" i="12" s="1"/>
  <c r="AD128" i="12" s="1"/>
  <c r="G58" i="12"/>
  <c r="G128" i="12" s="1"/>
  <c r="F58" i="12"/>
  <c r="F128" i="12" s="1"/>
  <c r="E58" i="12"/>
  <c r="E128" i="12" s="1"/>
  <c r="D58" i="12"/>
  <c r="D128" i="12" s="1"/>
  <c r="AB57" i="12"/>
  <c r="AA57" i="12"/>
  <c r="U57" i="12"/>
  <c r="T57" i="12"/>
  <c r="L57" i="12"/>
  <c r="H57" i="12"/>
  <c r="H127" i="12" s="1"/>
  <c r="AD127" i="12" s="1"/>
  <c r="G57" i="12"/>
  <c r="G127" i="12" s="1"/>
  <c r="F57" i="12"/>
  <c r="F127" i="12" s="1"/>
  <c r="E57" i="12"/>
  <c r="E127" i="12" s="1"/>
  <c r="D57" i="12"/>
  <c r="D127" i="12" s="1"/>
  <c r="AB56" i="12"/>
  <c r="AA56" i="12"/>
  <c r="U56" i="12"/>
  <c r="T56" i="12"/>
  <c r="L56" i="12"/>
  <c r="H56" i="12"/>
  <c r="H126" i="12" s="1"/>
  <c r="AD126" i="12" s="1"/>
  <c r="G56" i="12"/>
  <c r="G126" i="12" s="1"/>
  <c r="F56" i="12"/>
  <c r="F126" i="12" s="1"/>
  <c r="E56" i="12"/>
  <c r="E126" i="12" s="1"/>
  <c r="D56" i="12"/>
  <c r="D126" i="12" s="1"/>
  <c r="AB55" i="12"/>
  <c r="AA55" i="12"/>
  <c r="U55" i="12"/>
  <c r="T55" i="12"/>
  <c r="L55" i="12"/>
  <c r="H55" i="12"/>
  <c r="H125" i="12" s="1"/>
  <c r="AD125" i="12" s="1"/>
  <c r="G55" i="12"/>
  <c r="G125" i="12" s="1"/>
  <c r="F55" i="12"/>
  <c r="F125" i="12" s="1"/>
  <c r="E55" i="12"/>
  <c r="E125" i="12" s="1"/>
  <c r="D55" i="12"/>
  <c r="D125" i="12" s="1"/>
  <c r="AB54" i="12"/>
  <c r="AA54" i="12"/>
  <c r="U54" i="12"/>
  <c r="T54" i="12"/>
  <c r="L54" i="12"/>
  <c r="H54" i="12"/>
  <c r="H124" i="12" s="1"/>
  <c r="AD124" i="12" s="1"/>
  <c r="G54" i="12"/>
  <c r="V54" i="12" s="1"/>
  <c r="F54" i="12"/>
  <c r="F124" i="12" s="1"/>
  <c r="E54" i="12"/>
  <c r="E124" i="12" s="1"/>
  <c r="D54" i="12"/>
  <c r="D124" i="12" s="1"/>
  <c r="AB53" i="12"/>
  <c r="AA53" i="12"/>
  <c r="U53" i="12"/>
  <c r="T53" i="12"/>
  <c r="L53" i="12"/>
  <c r="H53" i="12"/>
  <c r="H123" i="12" s="1"/>
  <c r="AD123" i="12" s="1"/>
  <c r="G53" i="12"/>
  <c r="G123" i="12" s="1"/>
  <c r="F53" i="12"/>
  <c r="F123" i="12" s="1"/>
  <c r="E53" i="12"/>
  <c r="E123" i="12" s="1"/>
  <c r="D53" i="12"/>
  <c r="D123" i="12" s="1"/>
  <c r="AB52" i="12"/>
  <c r="AA52" i="12"/>
  <c r="U52" i="12"/>
  <c r="T52" i="12"/>
  <c r="L52" i="12"/>
  <c r="H52" i="12"/>
  <c r="H122" i="12" s="1"/>
  <c r="AD122" i="12" s="1"/>
  <c r="G52" i="12"/>
  <c r="V52" i="12" s="1"/>
  <c r="F52" i="12"/>
  <c r="F122" i="12" s="1"/>
  <c r="E52" i="12"/>
  <c r="E122" i="12" s="1"/>
  <c r="D52" i="12"/>
  <c r="D122" i="12" s="1"/>
  <c r="AB51" i="12"/>
  <c r="AA51" i="12"/>
  <c r="U51" i="12"/>
  <c r="T51" i="12"/>
  <c r="L51" i="12"/>
  <c r="H51" i="12"/>
  <c r="H121" i="12" s="1"/>
  <c r="AD121" i="12" s="1"/>
  <c r="G51" i="12"/>
  <c r="G121" i="12" s="1"/>
  <c r="F51" i="12"/>
  <c r="F121" i="12" s="1"/>
  <c r="E51" i="12"/>
  <c r="E121" i="12" s="1"/>
  <c r="D51" i="12"/>
  <c r="D121" i="12" s="1"/>
  <c r="AB50" i="12"/>
  <c r="AA50" i="12"/>
  <c r="U50" i="12"/>
  <c r="T50" i="12"/>
  <c r="L50" i="12"/>
  <c r="H50" i="12"/>
  <c r="H120" i="12" s="1"/>
  <c r="AD120" i="12" s="1"/>
  <c r="G50" i="12"/>
  <c r="G120" i="12" s="1"/>
  <c r="F50" i="12"/>
  <c r="F120" i="12" s="1"/>
  <c r="E50" i="12"/>
  <c r="E120" i="12" s="1"/>
  <c r="D50" i="12"/>
  <c r="D120" i="12" s="1"/>
  <c r="AB49" i="12"/>
  <c r="AA49" i="12"/>
  <c r="U49" i="12"/>
  <c r="T49" i="12"/>
  <c r="L49" i="12"/>
  <c r="H49" i="12"/>
  <c r="H119" i="12" s="1"/>
  <c r="AD119" i="12" s="1"/>
  <c r="G49" i="12"/>
  <c r="G119" i="12" s="1"/>
  <c r="F49" i="12"/>
  <c r="F119" i="12" s="1"/>
  <c r="E49" i="12"/>
  <c r="E119" i="12" s="1"/>
  <c r="D49" i="12"/>
  <c r="D119" i="12" s="1"/>
  <c r="AB48" i="12"/>
  <c r="AA48" i="12"/>
  <c r="U48" i="12"/>
  <c r="T48" i="12"/>
  <c r="L48" i="12"/>
  <c r="H48" i="12"/>
  <c r="H118" i="12" s="1"/>
  <c r="AD118" i="12" s="1"/>
  <c r="G48" i="12"/>
  <c r="G118" i="12" s="1"/>
  <c r="F48" i="12"/>
  <c r="F118" i="12" s="1"/>
  <c r="E48" i="12"/>
  <c r="E118" i="12" s="1"/>
  <c r="D48" i="12"/>
  <c r="D118" i="12" s="1"/>
  <c r="AB47" i="12"/>
  <c r="AA47" i="12"/>
  <c r="U47" i="12"/>
  <c r="T47" i="12"/>
  <c r="L47" i="12"/>
  <c r="H47" i="12"/>
  <c r="H117" i="12" s="1"/>
  <c r="AD117" i="12" s="1"/>
  <c r="G47" i="12"/>
  <c r="G117" i="12" s="1"/>
  <c r="F47" i="12"/>
  <c r="F117" i="12" s="1"/>
  <c r="E47" i="12"/>
  <c r="E117" i="12" s="1"/>
  <c r="D47" i="12"/>
  <c r="D117" i="12" s="1"/>
  <c r="AB46" i="12"/>
  <c r="AA46" i="12"/>
  <c r="U46" i="12"/>
  <c r="T46" i="12"/>
  <c r="L46" i="12"/>
  <c r="H46" i="12"/>
  <c r="H116" i="12" s="1"/>
  <c r="AD116" i="12" s="1"/>
  <c r="G46" i="12"/>
  <c r="V46" i="12" s="1"/>
  <c r="F46" i="12"/>
  <c r="F116" i="12" s="1"/>
  <c r="E46" i="12"/>
  <c r="E116" i="12" s="1"/>
  <c r="D46" i="12"/>
  <c r="D116" i="12" s="1"/>
  <c r="AB45" i="12"/>
  <c r="AA45" i="12"/>
  <c r="U45" i="12"/>
  <c r="T45" i="12"/>
  <c r="L45" i="12"/>
  <c r="H45" i="12"/>
  <c r="H115" i="12" s="1"/>
  <c r="AD115" i="12" s="1"/>
  <c r="G45" i="12"/>
  <c r="G115" i="12" s="1"/>
  <c r="F45" i="12"/>
  <c r="F115" i="12" s="1"/>
  <c r="E45" i="12"/>
  <c r="E115" i="12" s="1"/>
  <c r="D45" i="12"/>
  <c r="D115" i="12" s="1"/>
  <c r="AB44" i="12"/>
  <c r="AA44" i="12"/>
  <c r="U44" i="12"/>
  <c r="T44" i="12"/>
  <c r="L44" i="12"/>
  <c r="H44" i="12"/>
  <c r="H114" i="12" s="1"/>
  <c r="AD114" i="12" s="1"/>
  <c r="G44" i="12"/>
  <c r="V44" i="12" s="1"/>
  <c r="F44" i="12"/>
  <c r="F114" i="12" s="1"/>
  <c r="E44" i="12"/>
  <c r="E114" i="12" s="1"/>
  <c r="D44" i="12"/>
  <c r="D114" i="12" s="1"/>
  <c r="AB43" i="12"/>
  <c r="AA43" i="12"/>
  <c r="U43" i="12"/>
  <c r="T43" i="12"/>
  <c r="L43" i="12"/>
  <c r="H43" i="12"/>
  <c r="H113" i="12" s="1"/>
  <c r="AD113" i="12" s="1"/>
  <c r="G43" i="12"/>
  <c r="G113" i="12" s="1"/>
  <c r="F43" i="12"/>
  <c r="F113" i="12" s="1"/>
  <c r="E43" i="12"/>
  <c r="E113" i="12" s="1"/>
  <c r="D43" i="12"/>
  <c r="D113" i="12" s="1"/>
  <c r="AB41" i="12"/>
  <c r="AA41" i="12"/>
  <c r="U41" i="12"/>
  <c r="T41" i="12"/>
  <c r="L41" i="12"/>
  <c r="H41" i="12"/>
  <c r="H111" i="12" s="1"/>
  <c r="AD111" i="12" s="1"/>
  <c r="G41" i="12"/>
  <c r="G111" i="12" s="1"/>
  <c r="F41" i="12"/>
  <c r="F111" i="12" s="1"/>
  <c r="E41" i="12"/>
  <c r="E111" i="12" s="1"/>
  <c r="D41" i="12"/>
  <c r="D111" i="12" s="1"/>
  <c r="AB40" i="12"/>
  <c r="AA40" i="12"/>
  <c r="U40" i="12"/>
  <c r="T40" i="12"/>
  <c r="L40" i="12"/>
  <c r="H40" i="12"/>
  <c r="H110" i="12" s="1"/>
  <c r="AD110" i="12" s="1"/>
  <c r="G40" i="12"/>
  <c r="G110" i="12" s="1"/>
  <c r="F40" i="12"/>
  <c r="F110" i="12" s="1"/>
  <c r="E40" i="12"/>
  <c r="E110" i="12" s="1"/>
  <c r="Z110" i="12" s="1"/>
  <c r="D40" i="12"/>
  <c r="D110" i="12" s="1"/>
  <c r="AB39" i="12"/>
  <c r="AA39" i="12"/>
  <c r="U39" i="12"/>
  <c r="T39" i="12"/>
  <c r="L39" i="12"/>
  <c r="H39" i="12"/>
  <c r="H109" i="12" s="1"/>
  <c r="AD109" i="12" s="1"/>
  <c r="G39" i="12"/>
  <c r="V39" i="12" s="1"/>
  <c r="F39" i="12"/>
  <c r="F109" i="12" s="1"/>
  <c r="E39" i="12"/>
  <c r="E109" i="12" s="1"/>
  <c r="D39" i="12"/>
  <c r="D109" i="12" s="1"/>
  <c r="AD35" i="12"/>
  <c r="AC35" i="12"/>
  <c r="AB35" i="12"/>
  <c r="AA35" i="12"/>
  <c r="Z35" i="12"/>
  <c r="Y35" i="12"/>
  <c r="X35" i="12"/>
  <c r="W35" i="12"/>
  <c r="V35" i="12"/>
  <c r="U35" i="12"/>
  <c r="T35" i="12"/>
  <c r="S35" i="12"/>
  <c r="R35" i="12"/>
  <c r="Q35" i="12"/>
  <c r="P35" i="12"/>
  <c r="O35" i="12"/>
  <c r="N35" i="12"/>
  <c r="M35" i="12"/>
  <c r="L35" i="12"/>
  <c r="AD34" i="12"/>
  <c r="AC34" i="12"/>
  <c r="AB34" i="12"/>
  <c r="AA34" i="12"/>
  <c r="Z34" i="12"/>
  <c r="Y34" i="12"/>
  <c r="X34" i="12"/>
  <c r="W34" i="12"/>
  <c r="V34" i="12"/>
  <c r="U34" i="12"/>
  <c r="T34" i="12"/>
  <c r="S34" i="12"/>
  <c r="R34" i="12"/>
  <c r="Q34" i="12"/>
  <c r="P34" i="12"/>
  <c r="O34" i="12"/>
  <c r="N34" i="12"/>
  <c r="M34" i="12"/>
  <c r="L34" i="12"/>
  <c r="AD33" i="12"/>
  <c r="AC33" i="12"/>
  <c r="AB33" i="12"/>
  <c r="AA33" i="12"/>
  <c r="Z33" i="12"/>
  <c r="Y33" i="12"/>
  <c r="X33" i="12"/>
  <c r="W33" i="12"/>
  <c r="V33" i="12"/>
  <c r="U33" i="12"/>
  <c r="T33" i="12"/>
  <c r="S33" i="12"/>
  <c r="R33" i="12"/>
  <c r="Q33" i="12"/>
  <c r="P33" i="12"/>
  <c r="O33" i="12"/>
  <c r="N33" i="12"/>
  <c r="M33" i="12"/>
  <c r="L33" i="12"/>
  <c r="AD32" i="12"/>
  <c r="AC32" i="12"/>
  <c r="AB32" i="12"/>
  <c r="AA32" i="12"/>
  <c r="Z32" i="12"/>
  <c r="Y32" i="12"/>
  <c r="X32" i="12"/>
  <c r="W32" i="12"/>
  <c r="V32" i="12"/>
  <c r="U32" i="12"/>
  <c r="T32" i="12"/>
  <c r="S32" i="12"/>
  <c r="R32" i="12"/>
  <c r="Q32" i="12"/>
  <c r="P32" i="12"/>
  <c r="O32" i="12"/>
  <c r="N32" i="12"/>
  <c r="M32" i="12"/>
  <c r="L32" i="12"/>
  <c r="AD31" i="12"/>
  <c r="AC31" i="12"/>
  <c r="AB31" i="12"/>
  <c r="AA31" i="12"/>
  <c r="Z31" i="12"/>
  <c r="Y31" i="12"/>
  <c r="X31" i="12"/>
  <c r="W31" i="12"/>
  <c r="V31" i="12"/>
  <c r="U31" i="12"/>
  <c r="T31" i="12"/>
  <c r="S31" i="12"/>
  <c r="R31" i="12"/>
  <c r="Q31" i="12"/>
  <c r="P31" i="12"/>
  <c r="O31" i="12"/>
  <c r="N31" i="12"/>
  <c r="M31" i="12"/>
  <c r="L31" i="12"/>
  <c r="AD30" i="12"/>
  <c r="AC30" i="12"/>
  <c r="AB30" i="12"/>
  <c r="AA30" i="12"/>
  <c r="Z30" i="12"/>
  <c r="Y30" i="12"/>
  <c r="X30" i="12"/>
  <c r="W30" i="12"/>
  <c r="V30" i="12"/>
  <c r="U30" i="12"/>
  <c r="T30" i="12"/>
  <c r="S30" i="12"/>
  <c r="R30" i="12"/>
  <c r="Q30" i="12"/>
  <c r="P30" i="12"/>
  <c r="O30" i="12"/>
  <c r="N30" i="12"/>
  <c r="M30" i="12"/>
  <c r="L30" i="12"/>
  <c r="AD29" i="12"/>
  <c r="AC29" i="12"/>
  <c r="AB29" i="12"/>
  <c r="AA29" i="12"/>
  <c r="Z29" i="12"/>
  <c r="Y29" i="12"/>
  <c r="X29" i="12"/>
  <c r="W29" i="12"/>
  <c r="V29" i="12"/>
  <c r="U29" i="12"/>
  <c r="T29" i="12"/>
  <c r="S29" i="12"/>
  <c r="R29" i="12"/>
  <c r="Q29" i="12"/>
  <c r="P29" i="12"/>
  <c r="O29" i="12"/>
  <c r="N29" i="12"/>
  <c r="M29" i="12"/>
  <c r="L29" i="12"/>
  <c r="AD28" i="12"/>
  <c r="AC28" i="12"/>
  <c r="AB28" i="12"/>
  <c r="AA28" i="12"/>
  <c r="Z28" i="12"/>
  <c r="Y28" i="12"/>
  <c r="X28" i="12"/>
  <c r="W28" i="12"/>
  <c r="V28" i="12"/>
  <c r="U28" i="12"/>
  <c r="T28" i="12"/>
  <c r="S28" i="12"/>
  <c r="R28" i="12"/>
  <c r="Q28" i="12"/>
  <c r="P28" i="12"/>
  <c r="O28" i="12"/>
  <c r="N28" i="12"/>
  <c r="M28" i="12"/>
  <c r="L28" i="12"/>
  <c r="AD27" i="12"/>
  <c r="AC27" i="12"/>
  <c r="AB27" i="12"/>
  <c r="AA27" i="12"/>
  <c r="Z27" i="12"/>
  <c r="Y27" i="12"/>
  <c r="X27" i="12"/>
  <c r="W27" i="12"/>
  <c r="V27" i="12"/>
  <c r="U27" i="12"/>
  <c r="T27" i="12"/>
  <c r="S27" i="12"/>
  <c r="R27" i="12"/>
  <c r="Q27" i="12"/>
  <c r="P27" i="12"/>
  <c r="O27" i="12"/>
  <c r="N27" i="12"/>
  <c r="M27" i="12"/>
  <c r="L27" i="12"/>
  <c r="AD26" i="12"/>
  <c r="AC26" i="12"/>
  <c r="AB26" i="12"/>
  <c r="AA26" i="12"/>
  <c r="Z26" i="12"/>
  <c r="Y26" i="12"/>
  <c r="X26" i="12"/>
  <c r="W26" i="12"/>
  <c r="V26" i="12"/>
  <c r="U26" i="12"/>
  <c r="T26" i="12"/>
  <c r="S26" i="12"/>
  <c r="R26" i="12"/>
  <c r="Q26" i="12"/>
  <c r="P26" i="12"/>
  <c r="O26" i="12"/>
  <c r="N26" i="12"/>
  <c r="M26" i="12"/>
  <c r="L26" i="12"/>
  <c r="AD25" i="12"/>
  <c r="AC25" i="12"/>
  <c r="AB25" i="12"/>
  <c r="AA25" i="12"/>
  <c r="Z25" i="12"/>
  <c r="Y25" i="12"/>
  <c r="X25" i="12"/>
  <c r="W25" i="12"/>
  <c r="V25" i="12"/>
  <c r="U25" i="12"/>
  <c r="T25" i="12"/>
  <c r="S25" i="12"/>
  <c r="R25" i="12"/>
  <c r="Q25" i="12"/>
  <c r="P25" i="12"/>
  <c r="O25" i="12"/>
  <c r="N25" i="12"/>
  <c r="M25" i="12"/>
  <c r="L25" i="12"/>
  <c r="AD24" i="12"/>
  <c r="AC24" i="12"/>
  <c r="AB24" i="12"/>
  <c r="AA24" i="12"/>
  <c r="Z24" i="12"/>
  <c r="Y24" i="12"/>
  <c r="X24" i="12"/>
  <c r="W24" i="12"/>
  <c r="V24" i="12"/>
  <c r="U24" i="12"/>
  <c r="T24" i="12"/>
  <c r="S24" i="12"/>
  <c r="R24" i="12"/>
  <c r="Q24" i="12"/>
  <c r="P24" i="12"/>
  <c r="O24" i="12"/>
  <c r="N24" i="12"/>
  <c r="M24" i="12"/>
  <c r="L24" i="12"/>
  <c r="AD23" i="12"/>
  <c r="AC23" i="12"/>
  <c r="AB23" i="12"/>
  <c r="AA23" i="12"/>
  <c r="Z23" i="12"/>
  <c r="Y23" i="12"/>
  <c r="X23" i="12"/>
  <c r="W23" i="12"/>
  <c r="V23" i="12"/>
  <c r="U23" i="12"/>
  <c r="T23" i="12"/>
  <c r="S23" i="12"/>
  <c r="R23" i="12"/>
  <c r="Q23" i="12"/>
  <c r="P23" i="12"/>
  <c r="O23" i="12"/>
  <c r="N23" i="12"/>
  <c r="M23" i="12"/>
  <c r="L23" i="12"/>
  <c r="AD22" i="12"/>
  <c r="AC22" i="12"/>
  <c r="AB22" i="12"/>
  <c r="AA22" i="12"/>
  <c r="Z22" i="12"/>
  <c r="Y22" i="12"/>
  <c r="X22" i="12"/>
  <c r="W22" i="12"/>
  <c r="V22" i="12"/>
  <c r="U22" i="12"/>
  <c r="T22" i="12"/>
  <c r="S22" i="12"/>
  <c r="R22" i="12"/>
  <c r="Q22" i="12"/>
  <c r="P22" i="12"/>
  <c r="O22" i="12"/>
  <c r="N22" i="12"/>
  <c r="M22" i="12"/>
  <c r="L22" i="12"/>
  <c r="AD21" i="12"/>
  <c r="AC21" i="12"/>
  <c r="AB21" i="12"/>
  <c r="AA21" i="12"/>
  <c r="Z21" i="12"/>
  <c r="Y21" i="12"/>
  <c r="X21" i="12"/>
  <c r="W21" i="12"/>
  <c r="V21" i="12"/>
  <c r="U21" i="12"/>
  <c r="T21" i="12"/>
  <c r="S21" i="12"/>
  <c r="R21" i="12"/>
  <c r="Q21" i="12"/>
  <c r="P21" i="12"/>
  <c r="O21" i="12"/>
  <c r="N21" i="12"/>
  <c r="M21" i="12"/>
  <c r="L21" i="12"/>
  <c r="AD20" i="12"/>
  <c r="AC20" i="12"/>
  <c r="AB20" i="12"/>
  <c r="AA20" i="12"/>
  <c r="Z20" i="12"/>
  <c r="Y20" i="12"/>
  <c r="X20" i="12"/>
  <c r="W20" i="12"/>
  <c r="V20" i="12"/>
  <c r="U20" i="12"/>
  <c r="T20" i="12"/>
  <c r="S20" i="12"/>
  <c r="R20" i="12"/>
  <c r="Q20" i="12"/>
  <c r="P20" i="12"/>
  <c r="O20" i="12"/>
  <c r="N20" i="12"/>
  <c r="M20" i="12"/>
  <c r="L20" i="12"/>
  <c r="AD19" i="12"/>
  <c r="AC19" i="12"/>
  <c r="AB19" i="12"/>
  <c r="AA19" i="12"/>
  <c r="Z19" i="12"/>
  <c r="Y19" i="12"/>
  <c r="X19" i="12"/>
  <c r="W19" i="12"/>
  <c r="V19" i="12"/>
  <c r="U19" i="12"/>
  <c r="T19" i="12"/>
  <c r="S19" i="12"/>
  <c r="R19" i="12"/>
  <c r="Q19" i="12"/>
  <c r="P19" i="12"/>
  <c r="O19" i="12"/>
  <c r="N19" i="12"/>
  <c r="M19" i="12"/>
  <c r="L19" i="12"/>
  <c r="AD18" i="12"/>
  <c r="AC18" i="12"/>
  <c r="AB18" i="12"/>
  <c r="AA18" i="12"/>
  <c r="Z18" i="12"/>
  <c r="Y18" i="12"/>
  <c r="X18" i="12"/>
  <c r="W18" i="12"/>
  <c r="V18" i="12"/>
  <c r="U18" i="12"/>
  <c r="T18" i="12"/>
  <c r="S18" i="12"/>
  <c r="R18" i="12"/>
  <c r="Q18" i="12"/>
  <c r="P18" i="12"/>
  <c r="O18" i="12"/>
  <c r="N18" i="12"/>
  <c r="M18" i="12"/>
  <c r="L18" i="12"/>
  <c r="AD17" i="12"/>
  <c r="AC17" i="12"/>
  <c r="AB17" i="12"/>
  <c r="AA17" i="12"/>
  <c r="Z17" i="12"/>
  <c r="Y17" i="12"/>
  <c r="X17" i="12"/>
  <c r="W17" i="12"/>
  <c r="V17" i="12"/>
  <c r="U17" i="12"/>
  <c r="T17" i="12"/>
  <c r="S17" i="12"/>
  <c r="R17" i="12"/>
  <c r="Q17" i="12"/>
  <c r="P17" i="12"/>
  <c r="O17" i="12"/>
  <c r="N17" i="12"/>
  <c r="M17" i="12"/>
  <c r="L17" i="12"/>
  <c r="AD16" i="12"/>
  <c r="AC16" i="12"/>
  <c r="AB16" i="12"/>
  <c r="AA16" i="12"/>
  <c r="Z16" i="12"/>
  <c r="Y16" i="12"/>
  <c r="X16" i="12"/>
  <c r="W16" i="12"/>
  <c r="V16" i="12"/>
  <c r="U16" i="12"/>
  <c r="T16" i="12"/>
  <c r="S16" i="12"/>
  <c r="R16" i="12"/>
  <c r="Q16" i="12"/>
  <c r="P16" i="12"/>
  <c r="O16" i="12"/>
  <c r="N16" i="12"/>
  <c r="M16" i="12"/>
  <c r="L16" i="12"/>
  <c r="AD15" i="12"/>
  <c r="AC15" i="12"/>
  <c r="AB15" i="12"/>
  <c r="AA15" i="12"/>
  <c r="Z15" i="12"/>
  <c r="Y15" i="12"/>
  <c r="X15" i="12"/>
  <c r="W15" i="12"/>
  <c r="V15" i="12"/>
  <c r="U15" i="12"/>
  <c r="T15" i="12"/>
  <c r="S15" i="12"/>
  <c r="R15" i="12"/>
  <c r="Q15" i="12"/>
  <c r="P15" i="12"/>
  <c r="O15" i="12"/>
  <c r="N15" i="12"/>
  <c r="M15" i="12"/>
  <c r="L15" i="12"/>
  <c r="AD14" i="12"/>
  <c r="AC14" i="12"/>
  <c r="AB14" i="12"/>
  <c r="AA14" i="12"/>
  <c r="Z14" i="12"/>
  <c r="Y14" i="12"/>
  <c r="X14" i="12"/>
  <c r="W14" i="12"/>
  <c r="V14" i="12"/>
  <c r="U14" i="12"/>
  <c r="T14" i="12"/>
  <c r="S14" i="12"/>
  <c r="R14" i="12"/>
  <c r="Q14" i="12"/>
  <c r="P14" i="12"/>
  <c r="O14" i="12"/>
  <c r="N14" i="12"/>
  <c r="M14" i="12"/>
  <c r="L14" i="12"/>
  <c r="AD13" i="12"/>
  <c r="AC13" i="12"/>
  <c r="AB13" i="12"/>
  <c r="AA13" i="12"/>
  <c r="Z13" i="12"/>
  <c r="Y13" i="12"/>
  <c r="X13" i="12"/>
  <c r="W13" i="12"/>
  <c r="V13" i="12"/>
  <c r="U13" i="12"/>
  <c r="T13" i="12"/>
  <c r="S13" i="12"/>
  <c r="R13" i="12"/>
  <c r="Q13" i="12"/>
  <c r="P13" i="12"/>
  <c r="O13" i="12"/>
  <c r="N13" i="12"/>
  <c r="M13" i="12"/>
  <c r="L13" i="12"/>
  <c r="AD12" i="12"/>
  <c r="AC12" i="12"/>
  <c r="AB12" i="12"/>
  <c r="AA12" i="12"/>
  <c r="Z12" i="12"/>
  <c r="Y12" i="12"/>
  <c r="X12" i="12"/>
  <c r="W12" i="12"/>
  <c r="V12" i="12"/>
  <c r="U12" i="12"/>
  <c r="T12" i="12"/>
  <c r="S12" i="12"/>
  <c r="R12" i="12"/>
  <c r="Q12" i="12"/>
  <c r="P12" i="12"/>
  <c r="O12" i="12"/>
  <c r="N12" i="12"/>
  <c r="M12" i="12"/>
  <c r="L12" i="12"/>
  <c r="AD11" i="12"/>
  <c r="AC11" i="12"/>
  <c r="AB11" i="12"/>
  <c r="AA11" i="12"/>
  <c r="Z11" i="12"/>
  <c r="Y11" i="12"/>
  <c r="X11" i="12"/>
  <c r="W11" i="12"/>
  <c r="V11" i="12"/>
  <c r="U11" i="12"/>
  <c r="T11" i="12"/>
  <c r="S11" i="12"/>
  <c r="R11" i="12"/>
  <c r="Q11" i="12"/>
  <c r="P11" i="12"/>
  <c r="O11" i="12"/>
  <c r="N11" i="12"/>
  <c r="M11" i="12"/>
  <c r="L11" i="12"/>
  <c r="AD10" i="12"/>
  <c r="AC10" i="12"/>
  <c r="AB10" i="12"/>
  <c r="AA10" i="12"/>
  <c r="Z10" i="12"/>
  <c r="Y10" i="12"/>
  <c r="X10" i="12"/>
  <c r="W10" i="12"/>
  <c r="V10" i="12"/>
  <c r="U10" i="12"/>
  <c r="T10" i="12"/>
  <c r="S10" i="12"/>
  <c r="R10" i="12"/>
  <c r="Q10" i="12"/>
  <c r="P10" i="12"/>
  <c r="O10" i="12"/>
  <c r="N10" i="12"/>
  <c r="M10" i="12"/>
  <c r="L10" i="12"/>
  <c r="AD9" i="12"/>
  <c r="AC9" i="12"/>
  <c r="AB9" i="12"/>
  <c r="AA9" i="12"/>
  <c r="Z9" i="12"/>
  <c r="Y9" i="12"/>
  <c r="X9" i="12"/>
  <c r="W9" i="12"/>
  <c r="V9" i="12"/>
  <c r="U9" i="12"/>
  <c r="T9" i="12"/>
  <c r="S9" i="12"/>
  <c r="R9" i="12"/>
  <c r="Q9" i="12"/>
  <c r="P9" i="12"/>
  <c r="O9" i="12"/>
  <c r="N9" i="12"/>
  <c r="M9" i="12"/>
  <c r="L9" i="12"/>
  <c r="AD8" i="12"/>
  <c r="AC8" i="12"/>
  <c r="AB8" i="12"/>
  <c r="AA8" i="12"/>
  <c r="Z8" i="12"/>
  <c r="Y8" i="12"/>
  <c r="X8" i="12"/>
  <c r="W8" i="12"/>
  <c r="V8" i="12"/>
  <c r="U8" i="12"/>
  <c r="T8" i="12"/>
  <c r="S8" i="12"/>
  <c r="R8" i="12"/>
  <c r="Q8" i="12"/>
  <c r="P8" i="12"/>
  <c r="O8" i="12"/>
  <c r="N8" i="12"/>
  <c r="M8" i="12"/>
  <c r="L8" i="12"/>
  <c r="AD7" i="12"/>
  <c r="AC7" i="12"/>
  <c r="AB7" i="12"/>
  <c r="AA7" i="12"/>
  <c r="Z7" i="12"/>
  <c r="Y7" i="12"/>
  <c r="X7" i="12"/>
  <c r="W7" i="12"/>
  <c r="V7" i="12"/>
  <c r="U7" i="12"/>
  <c r="T7" i="12"/>
  <c r="S7" i="12"/>
  <c r="R7" i="12"/>
  <c r="Q7" i="12"/>
  <c r="P7" i="12"/>
  <c r="O7" i="12"/>
  <c r="N7" i="12"/>
  <c r="M7" i="12"/>
  <c r="L7" i="12"/>
  <c r="AD6" i="12"/>
  <c r="AC6" i="12"/>
  <c r="AB6" i="12"/>
  <c r="AA6" i="12"/>
  <c r="Z6" i="12"/>
  <c r="Y6" i="12"/>
  <c r="X6" i="12"/>
  <c r="W6" i="12"/>
  <c r="V6" i="12"/>
  <c r="U6" i="12"/>
  <c r="T6" i="12"/>
  <c r="S6" i="12"/>
  <c r="R6" i="12"/>
  <c r="Q6" i="12"/>
  <c r="P6" i="12"/>
  <c r="O6" i="12"/>
  <c r="N6" i="12"/>
  <c r="M6" i="12"/>
  <c r="L6" i="12"/>
  <c r="AD5" i="12"/>
  <c r="AC5" i="12"/>
  <c r="AB5" i="12"/>
  <c r="AA5" i="12"/>
  <c r="Z5" i="12"/>
  <c r="Y5" i="12"/>
  <c r="X5" i="12"/>
  <c r="W5" i="12"/>
  <c r="V5" i="12"/>
  <c r="U5" i="12"/>
  <c r="T5" i="12"/>
  <c r="S5" i="12"/>
  <c r="R5" i="12"/>
  <c r="Q5" i="12"/>
  <c r="P5" i="12"/>
  <c r="O5" i="12"/>
  <c r="N5" i="12"/>
  <c r="M5" i="12"/>
  <c r="L5" i="12"/>
  <c r="AD4" i="12"/>
  <c r="AC4" i="12"/>
  <c r="AB4" i="12"/>
  <c r="AA4" i="12"/>
  <c r="Z4" i="12"/>
  <c r="Y4" i="12"/>
  <c r="X4" i="12"/>
  <c r="W4" i="12"/>
  <c r="V4" i="12"/>
  <c r="U4" i="12"/>
  <c r="T4" i="12"/>
  <c r="S4" i="12"/>
  <c r="R4" i="12"/>
  <c r="Q4" i="12"/>
  <c r="P4" i="12"/>
  <c r="O4" i="12"/>
  <c r="N4" i="12"/>
  <c r="M4" i="12"/>
  <c r="L4" i="12"/>
  <c r="U118" i="12" l="1"/>
  <c r="W118" i="12"/>
  <c r="V118" i="12"/>
  <c r="U126" i="12"/>
  <c r="W126" i="12"/>
  <c r="V126" i="12"/>
  <c r="U120" i="12"/>
  <c r="W120" i="12"/>
  <c r="V120" i="12"/>
  <c r="U110" i="12"/>
  <c r="W110" i="12"/>
  <c r="V110" i="12"/>
  <c r="Y111" i="12"/>
  <c r="Q111" i="12"/>
  <c r="X111" i="12"/>
  <c r="P111" i="12"/>
  <c r="O111" i="12"/>
  <c r="Z111" i="12"/>
  <c r="E42" i="12"/>
  <c r="Y114" i="12"/>
  <c r="Q114" i="12"/>
  <c r="X114" i="12"/>
  <c r="P114" i="12"/>
  <c r="O114" i="12"/>
  <c r="Y115" i="12"/>
  <c r="Q115" i="12"/>
  <c r="X115" i="12"/>
  <c r="P115" i="12"/>
  <c r="O115" i="12"/>
  <c r="Z115" i="12"/>
  <c r="Y116" i="12"/>
  <c r="Q116" i="12"/>
  <c r="X116" i="12"/>
  <c r="P116" i="12"/>
  <c r="O116" i="12"/>
  <c r="P46" i="12"/>
  <c r="X46" i="12"/>
  <c r="X47" i="12"/>
  <c r="P48" i="12"/>
  <c r="Y119" i="12"/>
  <c r="Q119" i="12"/>
  <c r="X119" i="12"/>
  <c r="P119" i="12"/>
  <c r="O119" i="12"/>
  <c r="Z119" i="12"/>
  <c r="Y120" i="12"/>
  <c r="Q120" i="12"/>
  <c r="X120" i="12"/>
  <c r="P120" i="12"/>
  <c r="O120" i="12"/>
  <c r="P50" i="12"/>
  <c r="X50" i="12"/>
  <c r="X51" i="12"/>
  <c r="P52" i="12"/>
  <c r="X52" i="12"/>
  <c r="Y124" i="12"/>
  <c r="Q124" i="12"/>
  <c r="X124" i="12"/>
  <c r="P124" i="12"/>
  <c r="O124" i="12"/>
  <c r="Y125" i="12"/>
  <c r="Q125" i="12"/>
  <c r="X125" i="12"/>
  <c r="P125" i="12"/>
  <c r="O125" i="12"/>
  <c r="Z125" i="12"/>
  <c r="P55" i="12"/>
  <c r="Y126" i="12"/>
  <c r="Q126" i="12"/>
  <c r="X126" i="12"/>
  <c r="P126" i="12"/>
  <c r="O126" i="12"/>
  <c r="X56" i="12"/>
  <c r="X128" i="12"/>
  <c r="P128" i="12"/>
  <c r="O128" i="12"/>
  <c r="Z128" i="12"/>
  <c r="Q128" i="12"/>
  <c r="Y128" i="12"/>
  <c r="X129" i="12"/>
  <c r="P129" i="12"/>
  <c r="O129" i="12"/>
  <c r="Z129" i="12"/>
  <c r="Y129" i="12"/>
  <c r="P59" i="12"/>
  <c r="X130" i="12"/>
  <c r="P130" i="12"/>
  <c r="O130" i="12"/>
  <c r="Z130" i="12"/>
  <c r="Q130" i="12"/>
  <c r="Y130" i="12"/>
  <c r="P60" i="12"/>
  <c r="X60" i="12"/>
  <c r="X61" i="12"/>
  <c r="E62" i="12"/>
  <c r="X133" i="12"/>
  <c r="P133" i="12"/>
  <c r="O133" i="12"/>
  <c r="Z133" i="12"/>
  <c r="Y133" i="12"/>
  <c r="Q133" i="12"/>
  <c r="P63" i="12"/>
  <c r="X134" i="12"/>
  <c r="P134" i="12"/>
  <c r="O134" i="12"/>
  <c r="Z134" i="12"/>
  <c r="Q134" i="12"/>
  <c r="P64" i="12"/>
  <c r="X135" i="12"/>
  <c r="P135" i="12"/>
  <c r="O135" i="12"/>
  <c r="Z135" i="12"/>
  <c r="Y135" i="12"/>
  <c r="Q135" i="12"/>
  <c r="P65" i="12"/>
  <c r="X65" i="12"/>
  <c r="X66" i="12"/>
  <c r="P67" i="12"/>
  <c r="X138" i="12"/>
  <c r="P138" i="12"/>
  <c r="O138" i="12"/>
  <c r="Z138" i="12"/>
  <c r="Q138" i="12"/>
  <c r="Y138" i="12"/>
  <c r="P68" i="12"/>
  <c r="X68" i="12"/>
  <c r="U76" i="12"/>
  <c r="AB76" i="12"/>
  <c r="U81" i="12"/>
  <c r="AB81" i="12"/>
  <c r="U85" i="12"/>
  <c r="AB85" i="12"/>
  <c r="U87" i="12"/>
  <c r="AB87" i="12"/>
  <c r="U89" i="12"/>
  <c r="AB89" i="12"/>
  <c r="U116" i="12"/>
  <c r="W116" i="12"/>
  <c r="V116" i="12"/>
  <c r="Z126" i="12"/>
  <c r="AC109" i="12"/>
  <c r="T109" i="12"/>
  <c r="AA109" i="12"/>
  <c r="S109" i="12"/>
  <c r="M39" i="12"/>
  <c r="Q39" i="12"/>
  <c r="Y39" i="12"/>
  <c r="AC39" i="12"/>
  <c r="AC110" i="12"/>
  <c r="AB110" i="12"/>
  <c r="T110" i="12"/>
  <c r="AA110" i="12"/>
  <c r="S110" i="12"/>
  <c r="R110" i="12"/>
  <c r="M40" i="12"/>
  <c r="Q40" i="12"/>
  <c r="Y40" i="12"/>
  <c r="AC40" i="12"/>
  <c r="AC111" i="12"/>
  <c r="AB111" i="12"/>
  <c r="T111" i="12"/>
  <c r="AA111" i="12"/>
  <c r="S111" i="12"/>
  <c r="M41" i="12"/>
  <c r="Q41" i="12"/>
  <c r="Y41" i="12"/>
  <c r="AC41" i="12"/>
  <c r="F42" i="12"/>
  <c r="AC113" i="12"/>
  <c r="AB113" i="12"/>
  <c r="T113" i="12"/>
  <c r="AA113" i="12"/>
  <c r="S113" i="12"/>
  <c r="M43" i="12"/>
  <c r="Q43" i="12"/>
  <c r="Y43" i="12"/>
  <c r="AC43" i="12"/>
  <c r="AB114" i="12"/>
  <c r="T114" i="12"/>
  <c r="S114" i="12"/>
  <c r="R114" i="12"/>
  <c r="M44" i="12"/>
  <c r="Q44" i="12"/>
  <c r="Y44" i="12"/>
  <c r="AC44" i="12"/>
  <c r="AC115" i="12"/>
  <c r="AB115" i="12"/>
  <c r="T115" i="12"/>
  <c r="AA115" i="12"/>
  <c r="S115" i="12"/>
  <c r="M45" i="12"/>
  <c r="Q45" i="12"/>
  <c r="Y45" i="12"/>
  <c r="AC45" i="12"/>
  <c r="AC116" i="12"/>
  <c r="AB116" i="12"/>
  <c r="T116" i="12"/>
  <c r="AA116" i="12"/>
  <c r="S116" i="12"/>
  <c r="R116" i="12"/>
  <c r="M46" i="12"/>
  <c r="Q46" i="12"/>
  <c r="Y46" i="12"/>
  <c r="AC46" i="12"/>
  <c r="AC117" i="12"/>
  <c r="AB117" i="12"/>
  <c r="T117" i="12"/>
  <c r="AA117" i="12"/>
  <c r="S117" i="12"/>
  <c r="M47" i="12"/>
  <c r="Q47" i="12"/>
  <c r="Y47" i="12"/>
  <c r="AC47" i="12"/>
  <c r="AC118" i="12"/>
  <c r="AB118" i="12"/>
  <c r="T118" i="12"/>
  <c r="AA118" i="12"/>
  <c r="S118" i="12"/>
  <c r="R118" i="12"/>
  <c r="M48" i="12"/>
  <c r="Q48" i="12"/>
  <c r="Y48" i="12"/>
  <c r="AC48" i="12"/>
  <c r="AC119" i="12"/>
  <c r="AB119" i="12"/>
  <c r="T119" i="12"/>
  <c r="AA119" i="12"/>
  <c r="S119" i="12"/>
  <c r="M49" i="12"/>
  <c r="Q49" i="12"/>
  <c r="Y49" i="12"/>
  <c r="AC49" i="12"/>
  <c r="AC120" i="12"/>
  <c r="AB120" i="12"/>
  <c r="T120" i="12"/>
  <c r="AA120" i="12"/>
  <c r="S120" i="12"/>
  <c r="R120" i="12"/>
  <c r="M50" i="12"/>
  <c r="Q50" i="12"/>
  <c r="Y50" i="12"/>
  <c r="AC50" i="12"/>
  <c r="AC121" i="12"/>
  <c r="AB121" i="12"/>
  <c r="T121" i="12"/>
  <c r="AA121" i="12"/>
  <c r="S121" i="12"/>
  <c r="M51" i="12"/>
  <c r="Q51" i="12"/>
  <c r="Y51" i="12"/>
  <c r="AC51" i="12"/>
  <c r="T122" i="12"/>
  <c r="S122" i="12"/>
  <c r="R122" i="12"/>
  <c r="M52" i="12"/>
  <c r="Q52" i="12"/>
  <c r="Y52" i="12"/>
  <c r="AC52" i="12"/>
  <c r="AC123" i="12"/>
  <c r="AB123" i="12"/>
  <c r="T123" i="12"/>
  <c r="AA123" i="12"/>
  <c r="S123" i="12"/>
  <c r="M53" i="12"/>
  <c r="Q53" i="12"/>
  <c r="Y53" i="12"/>
  <c r="AC53" i="12"/>
  <c r="AC124" i="12"/>
  <c r="AB124" i="12"/>
  <c r="T124" i="12"/>
  <c r="AA124" i="12"/>
  <c r="S124" i="12"/>
  <c r="R124" i="12"/>
  <c r="M54" i="12"/>
  <c r="Q54" i="12"/>
  <c r="Y54" i="12"/>
  <c r="AC54" i="12"/>
  <c r="AC125" i="12"/>
  <c r="AB125" i="12"/>
  <c r="T125" i="12"/>
  <c r="AA125" i="12"/>
  <c r="S125" i="12"/>
  <c r="M55" i="12"/>
  <c r="Q55" i="12"/>
  <c r="Y55" i="12"/>
  <c r="AC55" i="12"/>
  <c r="AB126" i="12"/>
  <c r="AA126" i="12"/>
  <c r="T126" i="12"/>
  <c r="AC126" i="12"/>
  <c r="S126" i="12"/>
  <c r="R126" i="12"/>
  <c r="M56" i="12"/>
  <c r="Q56" i="12"/>
  <c r="Y56" i="12"/>
  <c r="AC56" i="12"/>
  <c r="AB127" i="12"/>
  <c r="T127" i="12"/>
  <c r="AA127" i="12"/>
  <c r="S127" i="12"/>
  <c r="R127" i="12"/>
  <c r="AC127" i="12"/>
  <c r="M57" i="12"/>
  <c r="Q57" i="12"/>
  <c r="Y57" i="12"/>
  <c r="AC57" i="12"/>
  <c r="AB128" i="12"/>
  <c r="T128" i="12"/>
  <c r="AA128" i="12"/>
  <c r="S128" i="12"/>
  <c r="R128" i="12"/>
  <c r="AC128" i="12"/>
  <c r="M58" i="12"/>
  <c r="Q58" i="12"/>
  <c r="Y58" i="12"/>
  <c r="AC58" i="12"/>
  <c r="AB129" i="12"/>
  <c r="T129" i="12"/>
  <c r="AA129" i="12"/>
  <c r="S129" i="12"/>
  <c r="R129" i="12"/>
  <c r="AC129" i="12"/>
  <c r="M59" i="12"/>
  <c r="Q59" i="12"/>
  <c r="Y59" i="12"/>
  <c r="AC59" i="12"/>
  <c r="AB130" i="12"/>
  <c r="T130" i="12"/>
  <c r="AA130" i="12"/>
  <c r="S130" i="12"/>
  <c r="R130" i="12"/>
  <c r="AC130" i="12"/>
  <c r="M60" i="12"/>
  <c r="Q60" i="12"/>
  <c r="Y60" i="12"/>
  <c r="AC60" i="12"/>
  <c r="AB131" i="12"/>
  <c r="T131" i="12"/>
  <c r="AA131" i="12"/>
  <c r="S131" i="12"/>
  <c r="R131" i="12"/>
  <c r="AC131" i="12"/>
  <c r="M61" i="12"/>
  <c r="Q61" i="12"/>
  <c r="Y61" i="12"/>
  <c r="AC61" i="12"/>
  <c r="F62" i="12"/>
  <c r="AB133" i="12"/>
  <c r="T133" i="12"/>
  <c r="AA133" i="12"/>
  <c r="S133" i="12"/>
  <c r="R133" i="12"/>
  <c r="AC133" i="12"/>
  <c r="M63" i="12"/>
  <c r="Q63" i="12"/>
  <c r="Y63" i="12"/>
  <c r="AC63" i="12"/>
  <c r="AB134" i="12"/>
  <c r="T134" i="12"/>
  <c r="AA134" i="12"/>
  <c r="S134" i="12"/>
  <c r="R134" i="12"/>
  <c r="AC134" i="12"/>
  <c r="M64" i="12"/>
  <c r="Q64" i="12"/>
  <c r="Y64" i="12"/>
  <c r="AC64" i="12"/>
  <c r="AB135" i="12"/>
  <c r="T135" i="12"/>
  <c r="AA135" i="12"/>
  <c r="S135" i="12"/>
  <c r="R135" i="12"/>
  <c r="AC135" i="12"/>
  <c r="M65" i="12"/>
  <c r="Q65" i="12"/>
  <c r="Y65" i="12"/>
  <c r="AC65" i="12"/>
  <c r="AB136" i="12"/>
  <c r="T136" i="12"/>
  <c r="AA136" i="12"/>
  <c r="S136" i="12"/>
  <c r="R136" i="12"/>
  <c r="AC136" i="12"/>
  <c r="M66" i="12"/>
  <c r="Q66" i="12"/>
  <c r="Y66" i="12"/>
  <c r="AC66" i="12"/>
  <c r="AB137" i="12"/>
  <c r="T137" i="12"/>
  <c r="AA137" i="12"/>
  <c r="S137" i="12"/>
  <c r="R137" i="12"/>
  <c r="AC137" i="12"/>
  <c r="M67" i="12"/>
  <c r="Q67" i="12"/>
  <c r="Y67" i="12"/>
  <c r="AC67" i="12"/>
  <c r="AB138" i="12"/>
  <c r="T138" i="12"/>
  <c r="AA138" i="12"/>
  <c r="S138" i="12"/>
  <c r="R138" i="12"/>
  <c r="AC138" i="12"/>
  <c r="M68" i="12"/>
  <c r="Q68" i="12"/>
  <c r="Y68" i="12"/>
  <c r="AC68" i="12"/>
  <c r="T139" i="12"/>
  <c r="AA139" i="12"/>
  <c r="S139" i="12"/>
  <c r="R139" i="12"/>
  <c r="S69" i="12"/>
  <c r="AD69" i="12"/>
  <c r="G140" i="12"/>
  <c r="U70" i="12"/>
  <c r="O70" i="12"/>
  <c r="W70" i="12"/>
  <c r="M74" i="12"/>
  <c r="L74" i="12"/>
  <c r="S74" i="12"/>
  <c r="AA74" i="12"/>
  <c r="T77" i="12"/>
  <c r="W75" i="12"/>
  <c r="M76" i="12"/>
  <c r="L76" i="12"/>
  <c r="S76" i="12"/>
  <c r="AA76" i="12"/>
  <c r="H77" i="12"/>
  <c r="AD77" i="12" s="1"/>
  <c r="S77" i="12"/>
  <c r="AA77" i="12"/>
  <c r="AC78" i="12"/>
  <c r="W78" i="12"/>
  <c r="M79" i="12"/>
  <c r="L79" i="12"/>
  <c r="S79" i="12"/>
  <c r="AC80" i="12"/>
  <c r="W80" i="12"/>
  <c r="M81" i="12"/>
  <c r="L81" i="12"/>
  <c r="S81" i="12"/>
  <c r="AA81" i="12"/>
  <c r="AC82" i="12"/>
  <c r="W82" i="12"/>
  <c r="M83" i="12"/>
  <c r="L83" i="12"/>
  <c r="S83" i="12"/>
  <c r="AC84" i="12"/>
  <c r="W84" i="12"/>
  <c r="M85" i="12"/>
  <c r="L85" i="12"/>
  <c r="S85" i="12"/>
  <c r="AA85" i="12"/>
  <c r="AC86" i="12"/>
  <c r="W86" i="12"/>
  <c r="M87" i="12"/>
  <c r="L87" i="12"/>
  <c r="S87" i="12"/>
  <c r="AA87" i="12"/>
  <c r="AC88" i="12"/>
  <c r="W88" i="12"/>
  <c r="M89" i="12"/>
  <c r="L89" i="12"/>
  <c r="S89" i="12"/>
  <c r="AA89" i="12"/>
  <c r="AC90" i="12"/>
  <c r="AC91" i="12"/>
  <c r="N92" i="12"/>
  <c r="M92" i="12"/>
  <c r="L92" i="12"/>
  <c r="AD92" i="12"/>
  <c r="Z92" i="12"/>
  <c r="T92" i="12"/>
  <c r="W92" i="12"/>
  <c r="AC93" i="12"/>
  <c r="N94" i="12"/>
  <c r="M94" i="12"/>
  <c r="L94" i="12"/>
  <c r="AD94" i="12"/>
  <c r="Z94" i="12"/>
  <c r="T94" i="12"/>
  <c r="W94" i="12"/>
  <c r="AB97" i="12"/>
  <c r="AA97" i="12"/>
  <c r="R97" i="12"/>
  <c r="T97" i="12"/>
  <c r="N96" i="12"/>
  <c r="M96" i="12"/>
  <c r="L96" i="12"/>
  <c r="AD96" i="12"/>
  <c r="Z96" i="12"/>
  <c r="T96" i="12"/>
  <c r="W96" i="12"/>
  <c r="G109" i="12"/>
  <c r="R111" i="12"/>
  <c r="G114" i="12"/>
  <c r="AA114" i="12" s="1"/>
  <c r="Z116" i="12"/>
  <c r="R119" i="12"/>
  <c r="G122" i="12"/>
  <c r="Z124" i="12"/>
  <c r="Q129" i="12"/>
  <c r="AA140" i="12"/>
  <c r="R140" i="12"/>
  <c r="Y109" i="12"/>
  <c r="X109" i="12"/>
  <c r="P109" i="12"/>
  <c r="O109" i="12"/>
  <c r="Q109" i="12"/>
  <c r="Z109" i="12"/>
  <c r="P39" i="12"/>
  <c r="Y110" i="12"/>
  <c r="Q110" i="12"/>
  <c r="X110" i="12"/>
  <c r="P110" i="12"/>
  <c r="O110" i="12"/>
  <c r="P41" i="12"/>
  <c r="X44" i="12"/>
  <c r="P45" i="12"/>
  <c r="X45" i="12"/>
  <c r="Y117" i="12"/>
  <c r="Q117" i="12"/>
  <c r="X117" i="12"/>
  <c r="P117" i="12"/>
  <c r="O117" i="12"/>
  <c r="Z117" i="12"/>
  <c r="P47" i="12"/>
  <c r="Y118" i="12"/>
  <c r="Q118" i="12"/>
  <c r="X118" i="12"/>
  <c r="P118" i="12"/>
  <c r="O118" i="12"/>
  <c r="X48" i="12"/>
  <c r="P49" i="12"/>
  <c r="X49" i="12"/>
  <c r="Y121" i="12"/>
  <c r="Q121" i="12"/>
  <c r="X121" i="12"/>
  <c r="P121" i="12"/>
  <c r="O121" i="12"/>
  <c r="Z121" i="12"/>
  <c r="P51" i="12"/>
  <c r="Y122" i="12"/>
  <c r="Q122" i="12"/>
  <c r="X122" i="12"/>
  <c r="P122" i="12"/>
  <c r="O122" i="12"/>
  <c r="Y123" i="12"/>
  <c r="Q123" i="12"/>
  <c r="X123" i="12"/>
  <c r="P123" i="12"/>
  <c r="O123" i="12"/>
  <c r="Z123" i="12"/>
  <c r="P53" i="12"/>
  <c r="X53" i="12"/>
  <c r="P54" i="12"/>
  <c r="X54" i="12"/>
  <c r="X55" i="12"/>
  <c r="P56" i="12"/>
  <c r="X127" i="12"/>
  <c r="P127" i="12"/>
  <c r="O127" i="12"/>
  <c r="Z127" i="12"/>
  <c r="Y127" i="12"/>
  <c r="Q127" i="12"/>
  <c r="P57" i="12"/>
  <c r="X57" i="12"/>
  <c r="P58" i="12"/>
  <c r="X58" i="12"/>
  <c r="X59" i="12"/>
  <c r="X131" i="12"/>
  <c r="P131" i="12"/>
  <c r="O131" i="12"/>
  <c r="Z131" i="12"/>
  <c r="Y131" i="12"/>
  <c r="Q131" i="12"/>
  <c r="P61" i="12"/>
  <c r="X63" i="12"/>
  <c r="X64" i="12"/>
  <c r="X136" i="12"/>
  <c r="P136" i="12"/>
  <c r="O136" i="12"/>
  <c r="Z136" i="12"/>
  <c r="Q136" i="12"/>
  <c r="Y136" i="12"/>
  <c r="P66" i="12"/>
  <c r="X137" i="12"/>
  <c r="P137" i="12"/>
  <c r="O137" i="12"/>
  <c r="Z137" i="12"/>
  <c r="Y137" i="12"/>
  <c r="X67" i="12"/>
  <c r="E139" i="12"/>
  <c r="Y69" i="12"/>
  <c r="Q69" i="12"/>
  <c r="G77" i="12"/>
  <c r="AB77" i="12" s="1"/>
  <c r="U79" i="12"/>
  <c r="AB79" i="12"/>
  <c r="U83" i="12"/>
  <c r="AB83" i="12"/>
  <c r="AC97" i="12"/>
  <c r="Z118" i="12"/>
  <c r="U124" i="12"/>
  <c r="W124" i="12"/>
  <c r="V124" i="12"/>
  <c r="Q137" i="12"/>
  <c r="N39" i="12"/>
  <c r="R39" i="12"/>
  <c r="Z39" i="12"/>
  <c r="AD39" i="12"/>
  <c r="N40" i="12"/>
  <c r="R40" i="12"/>
  <c r="V40" i="12"/>
  <c r="Z40" i="12"/>
  <c r="AD40" i="12"/>
  <c r="U111" i="12"/>
  <c r="W111" i="12"/>
  <c r="V111" i="12"/>
  <c r="N41" i="12"/>
  <c r="R41" i="12"/>
  <c r="V41" i="12"/>
  <c r="Z41" i="12"/>
  <c r="AD41" i="12"/>
  <c r="G42" i="12"/>
  <c r="U113" i="12"/>
  <c r="W113" i="12"/>
  <c r="V113" i="12"/>
  <c r="N43" i="12"/>
  <c r="R43" i="12"/>
  <c r="V43" i="12"/>
  <c r="Z43" i="12"/>
  <c r="AD43" i="12"/>
  <c r="N44" i="12"/>
  <c r="R44" i="12"/>
  <c r="Z44" i="12"/>
  <c r="AD44" i="12"/>
  <c r="U115" i="12"/>
  <c r="W115" i="12"/>
  <c r="V115" i="12"/>
  <c r="N45" i="12"/>
  <c r="R45" i="12"/>
  <c r="V45" i="12"/>
  <c r="Z45" i="12"/>
  <c r="AD45" i="12"/>
  <c r="N46" i="12"/>
  <c r="R46" i="12"/>
  <c r="Z46" i="12"/>
  <c r="AD46" i="12"/>
  <c r="U117" i="12"/>
  <c r="W117" i="12"/>
  <c r="V117" i="12"/>
  <c r="N47" i="12"/>
  <c r="R47" i="12"/>
  <c r="V47" i="12"/>
  <c r="Z47" i="12"/>
  <c r="AD47" i="12"/>
  <c r="N48" i="12"/>
  <c r="R48" i="12"/>
  <c r="V48" i="12"/>
  <c r="Z48" i="12"/>
  <c r="AD48" i="12"/>
  <c r="U119" i="12"/>
  <c r="W119" i="12"/>
  <c r="V119" i="12"/>
  <c r="N49" i="12"/>
  <c r="R49" i="12"/>
  <c r="V49" i="12"/>
  <c r="Z49" i="12"/>
  <c r="AD49" i="12"/>
  <c r="N50" i="12"/>
  <c r="R50" i="12"/>
  <c r="V50" i="12"/>
  <c r="Z50" i="12"/>
  <c r="AD50" i="12"/>
  <c r="U121" i="12"/>
  <c r="W121" i="12"/>
  <c r="V121" i="12"/>
  <c r="N51" i="12"/>
  <c r="R51" i="12"/>
  <c r="V51" i="12"/>
  <c r="Z51" i="12"/>
  <c r="AD51" i="12"/>
  <c r="N52" i="12"/>
  <c r="R52" i="12"/>
  <c r="Z52" i="12"/>
  <c r="AD52" i="12"/>
  <c r="U123" i="12"/>
  <c r="W123" i="12"/>
  <c r="V123" i="12"/>
  <c r="N53" i="12"/>
  <c r="R53" i="12"/>
  <c r="V53" i="12"/>
  <c r="Z53" i="12"/>
  <c r="AD53" i="12"/>
  <c r="N54" i="12"/>
  <c r="R54" i="12"/>
  <c r="Z54" i="12"/>
  <c r="AD54" i="12"/>
  <c r="U125" i="12"/>
  <c r="W125" i="12"/>
  <c r="V125" i="12"/>
  <c r="N55" i="12"/>
  <c r="R55" i="12"/>
  <c r="V55" i="12"/>
  <c r="Z55" i="12"/>
  <c r="AD55" i="12"/>
  <c r="N56" i="12"/>
  <c r="R56" i="12"/>
  <c r="V56" i="12"/>
  <c r="Z56" i="12"/>
  <c r="AD56" i="12"/>
  <c r="W127" i="12"/>
  <c r="V127" i="12"/>
  <c r="U127" i="12"/>
  <c r="N57" i="12"/>
  <c r="R57" i="12"/>
  <c r="V57" i="12"/>
  <c r="Z57" i="12"/>
  <c r="AD57" i="12"/>
  <c r="W128" i="12"/>
  <c r="V128" i="12"/>
  <c r="U128" i="12"/>
  <c r="N58" i="12"/>
  <c r="R58" i="12"/>
  <c r="V58" i="12"/>
  <c r="Z58" i="12"/>
  <c r="AD58" i="12"/>
  <c r="W129" i="12"/>
  <c r="V129" i="12"/>
  <c r="U129" i="12"/>
  <c r="N59" i="12"/>
  <c r="R59" i="12"/>
  <c r="V59" i="12"/>
  <c r="Z59" i="12"/>
  <c r="AD59" i="12"/>
  <c r="W130" i="12"/>
  <c r="V130" i="12"/>
  <c r="U130" i="12"/>
  <c r="N60" i="12"/>
  <c r="R60" i="12"/>
  <c r="V60" i="12"/>
  <c r="Z60" i="12"/>
  <c r="AD60" i="12"/>
  <c r="W131" i="12"/>
  <c r="V131" i="12"/>
  <c r="U131" i="12"/>
  <c r="N61" i="12"/>
  <c r="R61" i="12"/>
  <c r="V61" i="12"/>
  <c r="Z61" i="12"/>
  <c r="AD61" i="12"/>
  <c r="G62" i="12"/>
  <c r="W133" i="12"/>
  <c r="V133" i="12"/>
  <c r="U133" i="12"/>
  <c r="N63" i="12"/>
  <c r="R63" i="12"/>
  <c r="V63" i="12"/>
  <c r="Z63" i="12"/>
  <c r="AD63" i="12"/>
  <c r="W134" i="12"/>
  <c r="V134" i="12"/>
  <c r="U134" i="12"/>
  <c r="N64" i="12"/>
  <c r="R64" i="12"/>
  <c r="V64" i="12"/>
  <c r="Z64" i="12"/>
  <c r="AD64" i="12"/>
  <c r="W135" i="12"/>
  <c r="V135" i="12"/>
  <c r="U135" i="12"/>
  <c r="N65" i="12"/>
  <c r="R65" i="12"/>
  <c r="V65" i="12"/>
  <c r="Z65" i="12"/>
  <c r="AD65" i="12"/>
  <c r="W136" i="12"/>
  <c r="V136" i="12"/>
  <c r="U136" i="12"/>
  <c r="N66" i="12"/>
  <c r="R66" i="12"/>
  <c r="V66" i="12"/>
  <c r="Z66" i="12"/>
  <c r="AD66" i="12"/>
  <c r="W137" i="12"/>
  <c r="V137" i="12"/>
  <c r="U137" i="12"/>
  <c r="N67" i="12"/>
  <c r="R67" i="12"/>
  <c r="V67" i="12"/>
  <c r="Z67" i="12"/>
  <c r="AD67" i="12"/>
  <c r="W138" i="12"/>
  <c r="V138" i="12"/>
  <c r="U138" i="12"/>
  <c r="N68" i="12"/>
  <c r="R68" i="12"/>
  <c r="V68" i="12"/>
  <c r="Z68" i="12"/>
  <c r="AD68" i="12"/>
  <c r="G139" i="12"/>
  <c r="AB139" i="12" s="1"/>
  <c r="U69" i="12"/>
  <c r="O69" i="12"/>
  <c r="T69" i="12"/>
  <c r="Z69" i="12"/>
  <c r="D140" i="12"/>
  <c r="M70" i="12"/>
  <c r="H140" i="12"/>
  <c r="AD140" i="12" s="1"/>
  <c r="T70" i="12"/>
  <c r="Y74" i="12"/>
  <c r="N74" i="12"/>
  <c r="V74" i="12"/>
  <c r="AD74" i="12"/>
  <c r="U75" i="12"/>
  <c r="AB75" i="12"/>
  <c r="Z75" i="12"/>
  <c r="Y76" i="12"/>
  <c r="N76" i="12"/>
  <c r="V76" i="12"/>
  <c r="AD76" i="12"/>
  <c r="U78" i="12"/>
  <c r="AB78" i="12"/>
  <c r="Z78" i="12"/>
  <c r="Y79" i="12"/>
  <c r="N79" i="12"/>
  <c r="V79" i="12"/>
  <c r="AD79" i="12"/>
  <c r="U80" i="12"/>
  <c r="AB80" i="12"/>
  <c r="Z80" i="12"/>
  <c r="Y81" i="12"/>
  <c r="N81" i="12"/>
  <c r="V81" i="12"/>
  <c r="AD81" i="12"/>
  <c r="U82" i="12"/>
  <c r="AB82" i="12"/>
  <c r="Z82" i="12"/>
  <c r="Y83" i="12"/>
  <c r="N83" i="12"/>
  <c r="V83" i="12"/>
  <c r="AD83" i="12"/>
  <c r="U84" i="12"/>
  <c r="AB84" i="12"/>
  <c r="Z84" i="12"/>
  <c r="Y85" i="12"/>
  <c r="N85" i="12"/>
  <c r="V85" i="12"/>
  <c r="AD85" i="12"/>
  <c r="U86" i="12"/>
  <c r="AB86" i="12"/>
  <c r="Z86" i="12"/>
  <c r="Y87" i="12"/>
  <c r="N87" i="12"/>
  <c r="V87" i="12"/>
  <c r="AD87" i="12"/>
  <c r="U88" i="12"/>
  <c r="AB88" i="12"/>
  <c r="Z88" i="12"/>
  <c r="Y89" i="12"/>
  <c r="N89" i="12"/>
  <c r="V89" i="12"/>
  <c r="AD89" i="12"/>
  <c r="U90" i="12"/>
  <c r="AB90" i="12"/>
  <c r="AA90" i="12"/>
  <c r="V91" i="12"/>
  <c r="Y92" i="12"/>
  <c r="V93" i="12"/>
  <c r="Y94" i="12"/>
  <c r="V97" i="12"/>
  <c r="U97" i="12"/>
  <c r="Y96" i="12"/>
  <c r="S97" i="12"/>
  <c r="AC100" i="12"/>
  <c r="AB103" i="12"/>
  <c r="T103" i="12"/>
  <c r="AA103" i="12"/>
  <c r="S103" i="12"/>
  <c r="AC103" i="12"/>
  <c r="Z103" i="12"/>
  <c r="R103" i="12"/>
  <c r="Y103" i="12"/>
  <c r="W104" i="12"/>
  <c r="V104" i="12"/>
  <c r="U104" i="12"/>
  <c r="R109" i="12"/>
  <c r="Z114" i="12"/>
  <c r="R117" i="12"/>
  <c r="Z122" i="12"/>
  <c r="R125" i="12"/>
  <c r="X39" i="12"/>
  <c r="P40" i="12"/>
  <c r="X40" i="12"/>
  <c r="X41" i="12"/>
  <c r="Y113" i="12"/>
  <c r="Q113" i="12"/>
  <c r="X113" i="12"/>
  <c r="P113" i="12"/>
  <c r="O113" i="12"/>
  <c r="Z113" i="12"/>
  <c r="P43" i="12"/>
  <c r="X43" i="12"/>
  <c r="P44" i="12"/>
  <c r="L109" i="12"/>
  <c r="N109" i="12"/>
  <c r="M109" i="12"/>
  <c r="O39" i="12"/>
  <c r="S39" i="12"/>
  <c r="W39" i="12"/>
  <c r="M110" i="12"/>
  <c r="L110" i="12"/>
  <c r="N110" i="12"/>
  <c r="O40" i="12"/>
  <c r="S40" i="12"/>
  <c r="W40" i="12"/>
  <c r="M111" i="12"/>
  <c r="L111" i="12"/>
  <c r="N111" i="12"/>
  <c r="O41" i="12"/>
  <c r="S41" i="12"/>
  <c r="W41" i="12"/>
  <c r="D42" i="12"/>
  <c r="H42" i="12"/>
  <c r="M113" i="12"/>
  <c r="L113" i="12"/>
  <c r="N113" i="12"/>
  <c r="O43" i="12"/>
  <c r="S43" i="12"/>
  <c r="W43" i="12"/>
  <c r="M114" i="12"/>
  <c r="L114" i="12"/>
  <c r="N114" i="12"/>
  <c r="O44" i="12"/>
  <c r="S44" i="12"/>
  <c r="W44" i="12"/>
  <c r="M115" i="12"/>
  <c r="L115" i="12"/>
  <c r="N115" i="12"/>
  <c r="O45" i="12"/>
  <c r="S45" i="12"/>
  <c r="W45" i="12"/>
  <c r="M116" i="12"/>
  <c r="L116" i="12"/>
  <c r="N116" i="12"/>
  <c r="O46" i="12"/>
  <c r="S46" i="12"/>
  <c r="W46" i="12"/>
  <c r="M117" i="12"/>
  <c r="L117" i="12"/>
  <c r="N117" i="12"/>
  <c r="O47" i="12"/>
  <c r="S47" i="12"/>
  <c r="W47" i="12"/>
  <c r="M118" i="12"/>
  <c r="L118" i="12"/>
  <c r="N118" i="12"/>
  <c r="O48" i="12"/>
  <c r="S48" i="12"/>
  <c r="W48" i="12"/>
  <c r="M119" i="12"/>
  <c r="L119" i="12"/>
  <c r="N119" i="12"/>
  <c r="O49" i="12"/>
  <c r="S49" i="12"/>
  <c r="W49" i="12"/>
  <c r="M120" i="12"/>
  <c r="L120" i="12"/>
  <c r="N120" i="12"/>
  <c r="O50" i="12"/>
  <c r="S50" i="12"/>
  <c r="W50" i="12"/>
  <c r="M121" i="12"/>
  <c r="L121" i="12"/>
  <c r="N121" i="12"/>
  <c r="O51" i="12"/>
  <c r="S51" i="12"/>
  <c r="W51" i="12"/>
  <c r="M122" i="12"/>
  <c r="L122" i="12"/>
  <c r="N122" i="12"/>
  <c r="O52" i="12"/>
  <c r="S52" i="12"/>
  <c r="W52" i="12"/>
  <c r="M123" i="12"/>
  <c r="L123" i="12"/>
  <c r="N123" i="12"/>
  <c r="O53" i="12"/>
  <c r="S53" i="12"/>
  <c r="W53" i="12"/>
  <c r="M124" i="12"/>
  <c r="L124" i="12"/>
  <c r="N124" i="12"/>
  <c r="O54" i="12"/>
  <c r="S54" i="12"/>
  <c r="W54" i="12"/>
  <c r="M125" i="12"/>
  <c r="L125" i="12"/>
  <c r="N125" i="12"/>
  <c r="O55" i="12"/>
  <c r="S55" i="12"/>
  <c r="W55" i="12"/>
  <c r="M126" i="12"/>
  <c r="L126" i="12"/>
  <c r="N126" i="12"/>
  <c r="O56" i="12"/>
  <c r="S56" i="12"/>
  <c r="W56" i="12"/>
  <c r="L127" i="12"/>
  <c r="N127" i="12"/>
  <c r="M127" i="12"/>
  <c r="O57" i="12"/>
  <c r="S57" i="12"/>
  <c r="W57" i="12"/>
  <c r="L128" i="12"/>
  <c r="N128" i="12"/>
  <c r="M128" i="12"/>
  <c r="O58" i="12"/>
  <c r="S58" i="12"/>
  <c r="W58" i="12"/>
  <c r="L129" i="12"/>
  <c r="N129" i="12"/>
  <c r="M129" i="12"/>
  <c r="O59" i="12"/>
  <c r="S59" i="12"/>
  <c r="W59" i="12"/>
  <c r="L130" i="12"/>
  <c r="N130" i="12"/>
  <c r="M130" i="12"/>
  <c r="O60" i="12"/>
  <c r="S60" i="12"/>
  <c r="W60" i="12"/>
  <c r="L131" i="12"/>
  <c r="N131" i="12"/>
  <c r="M131" i="12"/>
  <c r="O61" i="12"/>
  <c r="S61" i="12"/>
  <c r="W61" i="12"/>
  <c r="D62" i="12"/>
  <c r="H62" i="12"/>
  <c r="L133" i="12"/>
  <c r="N133" i="12"/>
  <c r="M133" i="12"/>
  <c r="O63" i="12"/>
  <c r="S63" i="12"/>
  <c r="W63" i="12"/>
  <c r="L134" i="12"/>
  <c r="N134" i="12"/>
  <c r="M134" i="12"/>
  <c r="O64" i="12"/>
  <c r="S64" i="12"/>
  <c r="W64" i="12"/>
  <c r="L135" i="12"/>
  <c r="N135" i="12"/>
  <c r="M135" i="12"/>
  <c r="O65" i="12"/>
  <c r="S65" i="12"/>
  <c r="W65" i="12"/>
  <c r="L136" i="12"/>
  <c r="N136" i="12"/>
  <c r="M136" i="12"/>
  <c r="O66" i="12"/>
  <c r="S66" i="12"/>
  <c r="W66" i="12"/>
  <c r="L137" i="12"/>
  <c r="N137" i="12"/>
  <c r="M137" i="12"/>
  <c r="O67" i="12"/>
  <c r="S67" i="12"/>
  <c r="W67" i="12"/>
  <c r="L138" i="12"/>
  <c r="N138" i="12"/>
  <c r="M138" i="12"/>
  <c r="O68" i="12"/>
  <c r="S68" i="12"/>
  <c r="W68" i="12"/>
  <c r="D139" i="12"/>
  <c r="M69" i="12"/>
  <c r="P69" i="12"/>
  <c r="V69" i="12"/>
  <c r="E140" i="12"/>
  <c r="Y70" i="12"/>
  <c r="Q70" i="12"/>
  <c r="X70" i="12"/>
  <c r="P70" i="12"/>
  <c r="AC74" i="12"/>
  <c r="W74" i="12"/>
  <c r="M75" i="12"/>
  <c r="L75" i="12"/>
  <c r="S75" i="12"/>
  <c r="AC76" i="12"/>
  <c r="W76" i="12"/>
  <c r="D77" i="12"/>
  <c r="M78" i="12"/>
  <c r="L78" i="12"/>
  <c r="S78" i="12"/>
  <c r="AC79" i="12"/>
  <c r="W79" i="12"/>
  <c r="M80" i="12"/>
  <c r="L80" i="12"/>
  <c r="S80" i="12"/>
  <c r="AC81" i="12"/>
  <c r="W81" i="12"/>
  <c r="M82" i="12"/>
  <c r="L82" i="12"/>
  <c r="S82" i="12"/>
  <c r="AC83" i="12"/>
  <c r="W83" i="12"/>
  <c r="M84" i="12"/>
  <c r="L84" i="12"/>
  <c r="S84" i="12"/>
  <c r="AC85" i="12"/>
  <c r="W85" i="12"/>
  <c r="M86" i="12"/>
  <c r="L86" i="12"/>
  <c r="S86" i="12"/>
  <c r="AC87" i="12"/>
  <c r="W87" i="12"/>
  <c r="M88" i="12"/>
  <c r="L88" i="12"/>
  <c r="S88" i="12"/>
  <c r="AC89" i="12"/>
  <c r="W89" i="12"/>
  <c r="M90" i="12"/>
  <c r="L90" i="12"/>
  <c r="AD90" i="12"/>
  <c r="Z90" i="12"/>
  <c r="T90" i="12"/>
  <c r="S90" i="12"/>
  <c r="N91" i="12"/>
  <c r="M91" i="12"/>
  <c r="L91" i="12"/>
  <c r="AD91" i="12"/>
  <c r="Z91" i="12"/>
  <c r="T91" i="12"/>
  <c r="W91" i="12"/>
  <c r="N93" i="12"/>
  <c r="M93" i="12"/>
  <c r="L93" i="12"/>
  <c r="AD93" i="12"/>
  <c r="Z93" i="12"/>
  <c r="T93" i="12"/>
  <c r="W93" i="12"/>
  <c r="N95" i="12"/>
  <c r="M95" i="12"/>
  <c r="L95" i="12"/>
  <c r="AD95" i="12"/>
  <c r="Z95" i="12"/>
  <c r="T95" i="12"/>
  <c r="W95" i="12"/>
  <c r="D97" i="12"/>
  <c r="W97" i="12"/>
  <c r="AB98" i="12"/>
  <c r="T98" i="12"/>
  <c r="AA98" i="12"/>
  <c r="S98" i="12"/>
  <c r="Z98" i="12"/>
  <c r="R98" i="12"/>
  <c r="Y98" i="12"/>
  <c r="AC98" i="12"/>
  <c r="AB99" i="12"/>
  <c r="T99" i="12"/>
  <c r="AA99" i="12"/>
  <c r="S99" i="12"/>
  <c r="AC99" i="12"/>
  <c r="Z99" i="12"/>
  <c r="R99" i="12"/>
  <c r="Y99" i="12"/>
  <c r="W100" i="12"/>
  <c r="V100" i="12"/>
  <c r="U100" i="12"/>
  <c r="R115" i="12"/>
  <c r="Z120" i="12"/>
  <c r="R123" i="12"/>
  <c r="Y134" i="12"/>
  <c r="AB70" i="12"/>
  <c r="P74" i="12"/>
  <c r="X74" i="12"/>
  <c r="AB74" i="12"/>
  <c r="P75" i="12"/>
  <c r="X75" i="12"/>
  <c r="P76" i="12"/>
  <c r="X76" i="12"/>
  <c r="E77" i="12"/>
  <c r="P78" i="12"/>
  <c r="X78" i="12"/>
  <c r="P79" i="12"/>
  <c r="X79" i="12"/>
  <c r="P80" i="12"/>
  <c r="X80" i="12"/>
  <c r="P81" i="12"/>
  <c r="X81" i="12"/>
  <c r="P82" i="12"/>
  <c r="X82" i="12"/>
  <c r="P83" i="12"/>
  <c r="X83" i="12"/>
  <c r="P84" i="12"/>
  <c r="X84" i="12"/>
  <c r="P85" i="12"/>
  <c r="X85" i="12"/>
  <c r="P86" i="12"/>
  <c r="X86" i="12"/>
  <c r="P87" i="12"/>
  <c r="X87" i="12"/>
  <c r="P88" i="12"/>
  <c r="X88" i="12"/>
  <c r="P89" i="12"/>
  <c r="X89" i="12"/>
  <c r="P90" i="12"/>
  <c r="X90" i="12"/>
  <c r="P91" i="12"/>
  <c r="X91" i="12"/>
  <c r="AB91" i="12"/>
  <c r="P92" i="12"/>
  <c r="X92" i="12"/>
  <c r="AB92" i="12"/>
  <c r="P93" i="12"/>
  <c r="X93" i="12"/>
  <c r="AB93" i="12"/>
  <c r="P94" i="12"/>
  <c r="X94" i="12"/>
  <c r="AB94" i="12"/>
  <c r="P95" i="12"/>
  <c r="X95" i="12"/>
  <c r="AB95" i="12"/>
  <c r="P96" i="12"/>
  <c r="X96" i="12"/>
  <c r="AB96" i="12"/>
  <c r="E97" i="12"/>
  <c r="V98" i="12"/>
  <c r="R100" i="12"/>
  <c r="Z100" i="12"/>
  <c r="U101" i="12"/>
  <c r="AC101" i="12"/>
  <c r="AB102" i="12"/>
  <c r="T102" i="12"/>
  <c r="AA102" i="12"/>
  <c r="S102" i="12"/>
  <c r="R104" i="12"/>
  <c r="Z104" i="12"/>
  <c r="U105" i="12"/>
  <c r="AC105" i="12"/>
  <c r="AC69" i="12"/>
  <c r="Q74" i="12"/>
  <c r="Q75" i="12"/>
  <c r="AC75" i="12"/>
  <c r="Q76" i="12"/>
  <c r="Q78" i="12"/>
  <c r="Q79" i="12"/>
  <c r="Q80" i="12"/>
  <c r="Q81" i="12"/>
  <c r="Q82" i="12"/>
  <c r="Q83" i="12"/>
  <c r="Q84" i="12"/>
  <c r="Q85" i="12"/>
  <c r="Q86" i="12"/>
  <c r="Q87" i="12"/>
  <c r="Q88" i="12"/>
  <c r="Q89" i="12"/>
  <c r="Q90" i="12"/>
  <c r="Q91" i="12"/>
  <c r="U91" i="12"/>
  <c r="Q92" i="12"/>
  <c r="U92" i="12"/>
  <c r="Q93" i="12"/>
  <c r="U93" i="12"/>
  <c r="Q94" i="12"/>
  <c r="U94" i="12"/>
  <c r="Q95" i="12"/>
  <c r="U95" i="12"/>
  <c r="AC95" i="12"/>
  <c r="Q96" i="12"/>
  <c r="U96" i="12"/>
  <c r="X100" i="12"/>
  <c r="AB101" i="12"/>
  <c r="T101" i="12"/>
  <c r="AA101" i="12"/>
  <c r="S101" i="12"/>
  <c r="V101" i="12"/>
  <c r="Y102" i="12"/>
  <c r="X104" i="12"/>
  <c r="AB105" i="12"/>
  <c r="T105" i="12"/>
  <c r="AA105" i="12"/>
  <c r="S105" i="12"/>
  <c r="V105" i="12"/>
  <c r="V95" i="12"/>
  <c r="X98" i="12"/>
  <c r="X99" i="12"/>
  <c r="AB100" i="12"/>
  <c r="T100" i="12"/>
  <c r="AA100" i="12"/>
  <c r="S100" i="12"/>
  <c r="X103" i="12"/>
  <c r="AB104" i="12"/>
  <c r="T104" i="12"/>
  <c r="AA104" i="12"/>
  <c r="S104" i="12"/>
  <c r="O99" i="12"/>
  <c r="O100" i="12"/>
  <c r="O101" i="12"/>
  <c r="O102" i="12"/>
  <c r="O103" i="12"/>
  <c r="O104" i="12"/>
  <c r="O105" i="12"/>
  <c r="P98" i="12"/>
  <c r="P99" i="12"/>
  <c r="P100" i="12"/>
  <c r="P101" i="12"/>
  <c r="P102" i="12"/>
  <c r="P103" i="12"/>
  <c r="P104" i="12"/>
  <c r="P105" i="12"/>
  <c r="W3" i="13" l="1" a="1"/>
  <c r="W3" i="13" s="1"/>
  <c r="Y3" i="13"/>
  <c r="X3" i="13"/>
  <c r="X140" i="12"/>
  <c r="P140" i="12"/>
  <c r="O140" i="12"/>
  <c r="Z140" i="12"/>
  <c r="Q140" i="12"/>
  <c r="Y140" i="12"/>
  <c r="W42" i="12"/>
  <c r="G112" i="12"/>
  <c r="V42" i="12"/>
  <c r="U42" i="12"/>
  <c r="AC140" i="12"/>
  <c r="U122" i="12"/>
  <c r="W122" i="12"/>
  <c r="V122" i="12"/>
  <c r="Y77" i="12"/>
  <c r="Q77" i="12"/>
  <c r="X77" i="12"/>
  <c r="P77" i="12"/>
  <c r="O77" i="12"/>
  <c r="Z77" i="12"/>
  <c r="H132" i="12"/>
  <c r="AD132" i="12" s="1"/>
  <c r="AD62" i="12"/>
  <c r="H112" i="12"/>
  <c r="AD112" i="12" s="1"/>
  <c r="AD42" i="12"/>
  <c r="AB140" i="12"/>
  <c r="U109" i="12"/>
  <c r="W109" i="12"/>
  <c r="V109" i="12"/>
  <c r="AC139" i="12"/>
  <c r="AC122" i="12"/>
  <c r="AC114" i="12"/>
  <c r="E132" i="12"/>
  <c r="O62" i="12"/>
  <c r="Z62" i="12"/>
  <c r="X62" i="12"/>
  <c r="Y62" i="12"/>
  <c r="Q62" i="12"/>
  <c r="P62" i="12"/>
  <c r="E112" i="12"/>
  <c r="O42" i="12"/>
  <c r="Z42" i="12"/>
  <c r="X42" i="12"/>
  <c r="Y42" i="12"/>
  <c r="Q42" i="12"/>
  <c r="P42" i="12"/>
  <c r="M77" i="12"/>
  <c r="L77" i="12"/>
  <c r="N77" i="12"/>
  <c r="G132" i="12"/>
  <c r="W62" i="12"/>
  <c r="V62" i="12"/>
  <c r="U62" i="12"/>
  <c r="U77" i="12"/>
  <c r="W77" i="12"/>
  <c r="V77" i="12"/>
  <c r="T140" i="12"/>
  <c r="AB122" i="12"/>
  <c r="N97" i="12"/>
  <c r="M97" i="12"/>
  <c r="L97" i="12"/>
  <c r="D132" i="12"/>
  <c r="N62" i="12"/>
  <c r="L62" i="12"/>
  <c r="M62" i="12"/>
  <c r="D112" i="12"/>
  <c r="N42" i="12"/>
  <c r="L42" i="12"/>
  <c r="M42" i="12"/>
  <c r="L140" i="12"/>
  <c r="N140" i="12"/>
  <c r="M140" i="12"/>
  <c r="S140" i="12"/>
  <c r="AC77" i="12"/>
  <c r="W140" i="12"/>
  <c r="V140" i="12"/>
  <c r="U140" i="12"/>
  <c r="AA122" i="12"/>
  <c r="AB109" i="12"/>
  <c r="X97" i="12"/>
  <c r="Z97" i="12"/>
  <c r="Q97" i="12"/>
  <c r="Y97" i="12"/>
  <c r="P97" i="12"/>
  <c r="O97" i="12"/>
  <c r="L139" i="12"/>
  <c r="N139" i="12"/>
  <c r="M139" i="12"/>
  <c r="W139" i="12"/>
  <c r="V139" i="12"/>
  <c r="U139" i="12"/>
  <c r="X139" i="12"/>
  <c r="P139" i="12"/>
  <c r="O139" i="12"/>
  <c r="Z139" i="12"/>
  <c r="Y139" i="12"/>
  <c r="Q139" i="12"/>
  <c r="U114" i="12"/>
  <c r="W114" i="12"/>
  <c r="V114" i="12"/>
  <c r="AA62" i="12"/>
  <c r="S62" i="12"/>
  <c r="F132" i="12"/>
  <c r="R62" i="12"/>
  <c r="AB62" i="12"/>
  <c r="T62" i="12"/>
  <c r="AC62" i="12"/>
  <c r="F112" i="12"/>
  <c r="AA42" i="12"/>
  <c r="S42" i="12"/>
  <c r="R42" i="12"/>
  <c r="T42" i="12"/>
  <c r="AC42" i="12"/>
  <c r="AB42" i="12"/>
  <c r="L132" i="12" l="1"/>
  <c r="N132" i="12"/>
  <c r="M132" i="12"/>
  <c r="W132" i="12"/>
  <c r="V132" i="12"/>
  <c r="U132" i="12"/>
  <c r="U112" i="12"/>
  <c r="W112" i="12"/>
  <c r="V112" i="12"/>
  <c r="Y112" i="12"/>
  <c r="Q112" i="12"/>
  <c r="X112" i="12"/>
  <c r="P112" i="12"/>
  <c r="O112" i="12"/>
  <c r="Z112" i="12"/>
  <c r="M112" i="12"/>
  <c r="L112" i="12"/>
  <c r="N112" i="12"/>
  <c r="X132" i="12"/>
  <c r="P132" i="12"/>
  <c r="O132" i="12"/>
  <c r="Z132" i="12"/>
  <c r="Q132" i="12"/>
  <c r="Y132" i="12"/>
  <c r="AC112" i="12"/>
  <c r="AB112" i="12"/>
  <c r="T112" i="12"/>
  <c r="AA112" i="12"/>
  <c r="S112" i="12"/>
  <c r="R112" i="12"/>
  <c r="AB132" i="12"/>
  <c r="T132" i="12"/>
  <c r="AA132" i="12"/>
  <c r="S132" i="12"/>
  <c r="R132" i="12"/>
  <c r="AC132" i="12"/>
  <c r="X69" i="1" l="1"/>
  <c r="X68" i="1"/>
  <c r="X67" i="1"/>
  <c r="X66" i="1"/>
  <c r="X65" i="1"/>
  <c r="X64" i="1"/>
  <c r="X63" i="1"/>
  <c r="X62" i="1"/>
  <c r="V61" i="1"/>
  <c r="W61" i="1" s="1"/>
  <c r="V67" i="1"/>
  <c r="W67" i="1" s="1"/>
  <c r="M69" i="1"/>
  <c r="M68" i="1"/>
  <c r="M67" i="1"/>
  <c r="M66" i="1"/>
  <c r="M65" i="1"/>
  <c r="M64" i="1"/>
  <c r="M63" i="1"/>
  <c r="M62" i="1"/>
  <c r="M61" i="1"/>
  <c r="X60" i="1"/>
  <c r="M60" i="1"/>
  <c r="T49" i="1"/>
  <c r="M70" i="1"/>
  <c r="V63" i="1" l="1"/>
  <c r="W63" i="1" s="1"/>
  <c r="V69" i="1"/>
  <c r="W69" i="1" s="1"/>
  <c r="V64" i="1"/>
  <c r="W64" i="1" s="1"/>
  <c r="V62" i="1"/>
  <c r="W62" i="1" s="1"/>
  <c r="V68" i="1"/>
  <c r="W68" i="1" s="1"/>
  <c r="V65" i="1"/>
  <c r="W65" i="1" s="1"/>
  <c r="V66" i="1"/>
  <c r="W66" i="1" s="1"/>
  <c r="V60" i="1"/>
  <c r="W60" i="1" s="1"/>
  <c r="M109" i="1"/>
  <c r="M184" i="1"/>
  <c r="M148" i="1"/>
  <c r="X61" i="1" l="1"/>
  <c r="X70" i="1" l="1"/>
  <c r="D110" i="1"/>
  <c r="X109" i="1"/>
  <c r="X184" i="1"/>
  <c r="X148" i="1"/>
  <c r="D185" i="1" l="1"/>
  <c r="P149" i="1"/>
  <c r="D71" i="1"/>
  <c r="K17" i="1"/>
  <c r="K95" i="1" s="1"/>
  <c r="D149" i="1"/>
  <c r="P110" i="1" l="1"/>
  <c r="P185" i="1"/>
  <c r="P71" i="1"/>
  <c r="K134" i="1"/>
  <c r="K56" i="1"/>
  <c r="K1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40" authorId="0" shapeId="0" xr:uid="{00000000-0006-0000-0000-000001000000}">
      <text>
        <r>
          <rPr>
            <b/>
            <sz val="13"/>
            <color indexed="10"/>
            <rFont val="ＭＳ Ｐゴシック"/>
            <family val="3"/>
            <charset val="128"/>
          </rPr>
          <t>福井県社会福祉センター利用申込書（Eメール、FAX用）の使い方</t>
        </r>
        <r>
          <rPr>
            <b/>
            <sz val="13"/>
            <color indexed="81"/>
            <rFont val="ＭＳ Ｐゴシック"/>
            <family val="3"/>
            <charset val="128"/>
          </rPr>
          <t xml:space="preserve">
</t>
        </r>
        <r>
          <rPr>
            <b/>
            <sz val="13"/>
            <color indexed="48"/>
            <rFont val="ＭＳ Ｐゴシック"/>
            <family val="3"/>
            <charset val="128"/>
          </rPr>
          <t>①書式概要</t>
        </r>
        <r>
          <rPr>
            <b/>
            <sz val="13"/>
            <color indexed="81"/>
            <rFont val="ＭＳ Ｐゴシック"/>
            <family val="3"/>
            <charset val="128"/>
          </rPr>
          <t xml:space="preserve">
　この書式は、福井県社会福祉センターの会場の各部屋の利用について、パソコン上で記入し、EメールやFAXにて送付することにより申し込むための書式です。
</t>
        </r>
        <r>
          <rPr>
            <b/>
            <sz val="13"/>
            <color indexed="48"/>
            <rFont val="ＭＳ Ｐゴシック"/>
            <family val="3"/>
            <charset val="128"/>
          </rPr>
          <t>②記入方法</t>
        </r>
        <r>
          <rPr>
            <b/>
            <sz val="13"/>
            <color indexed="81"/>
            <rFont val="ＭＳ Ｐゴシック"/>
            <family val="3"/>
            <charset val="128"/>
          </rPr>
          <t xml:space="preserve">
　各セルに氏名等をご記入ください。
　セルによってはすでに入っている文字から選択することができます。（この場合、セルを選択した際、そのセルの右下に選択するマークが出ますのでそれをクリックすると選択できるようになります。）
　記入する必要があるセルと記入しなくてもいいセル、必要があれば記入するセルと背景の色が分かれています（６行目に記載しています。）ので、ご覧いただき記入してください。
　</t>
        </r>
        <r>
          <rPr>
            <b/>
            <sz val="13"/>
            <color indexed="10"/>
            <rFont val="ＭＳ Ｐゴシック"/>
            <family val="3"/>
            <charset val="128"/>
          </rPr>
          <t>利用日が次の月にまたがる場合には、新しく別のファイルを作成してください。</t>
        </r>
        <r>
          <rPr>
            <b/>
            <sz val="13"/>
            <color indexed="81"/>
            <rFont val="ＭＳ Ｐゴシック"/>
            <family val="3"/>
            <charset val="128"/>
          </rPr>
          <t xml:space="preserve">
</t>
        </r>
        <r>
          <rPr>
            <b/>
            <sz val="13"/>
            <color indexed="48"/>
            <rFont val="ＭＳ Ｐゴシック"/>
            <family val="3"/>
            <charset val="128"/>
          </rPr>
          <t>③申込方法</t>
        </r>
        <r>
          <rPr>
            <b/>
            <sz val="13"/>
            <color indexed="81"/>
            <rFont val="ＭＳ Ｐゴシック"/>
            <family val="3"/>
            <charset val="128"/>
          </rPr>
          <t xml:space="preserve">
　１）Eメールにて申し込む場合：Eメールに当ファイルを添付して福井県社会福祉センター
　　　　　　　　　　　　　　　　　　　（Eメールアドレス　somu@f-shakyo.or.jp）へお送りください。
　２）FAXにて申し込む場合：本用紙（全５枚）のうち１枚目だけを印刷し、FAXしてください。
　　　　　　　　　　　　　　　　　　　　　　　　　　　　　　　　　　　　（FAX番号　0776-24-8941）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40" authorId="0" shapeId="0" xr:uid="{CA3AA8C2-E9E5-4B88-B9C5-64363A0EABA3}">
      <text>
        <r>
          <rPr>
            <b/>
            <sz val="13"/>
            <color indexed="10"/>
            <rFont val="ＭＳ Ｐゴシック"/>
            <family val="3"/>
            <charset val="128"/>
          </rPr>
          <t>福井県社会福祉センター利用申込書（Eメール、FAX用）の使い方</t>
        </r>
        <r>
          <rPr>
            <b/>
            <sz val="13"/>
            <color indexed="81"/>
            <rFont val="ＭＳ Ｐゴシック"/>
            <family val="3"/>
            <charset val="128"/>
          </rPr>
          <t xml:space="preserve">
</t>
        </r>
        <r>
          <rPr>
            <b/>
            <sz val="13"/>
            <color indexed="48"/>
            <rFont val="ＭＳ Ｐゴシック"/>
            <family val="3"/>
            <charset val="128"/>
          </rPr>
          <t>①書式概要</t>
        </r>
        <r>
          <rPr>
            <b/>
            <sz val="13"/>
            <color indexed="81"/>
            <rFont val="ＭＳ Ｐゴシック"/>
            <family val="3"/>
            <charset val="128"/>
          </rPr>
          <t xml:space="preserve">
　この書式は、福井県社会福祉センターの会場の各部屋の利用について、パソコン上で記入し、EメールやFAXにて送付することにより申し込むための書式です。
</t>
        </r>
        <r>
          <rPr>
            <b/>
            <sz val="13"/>
            <color indexed="48"/>
            <rFont val="ＭＳ Ｐゴシック"/>
            <family val="3"/>
            <charset val="128"/>
          </rPr>
          <t>②記入方法</t>
        </r>
        <r>
          <rPr>
            <b/>
            <sz val="13"/>
            <color indexed="81"/>
            <rFont val="ＭＳ Ｐゴシック"/>
            <family val="3"/>
            <charset val="128"/>
          </rPr>
          <t xml:space="preserve">
　各セルに氏名等をご記入ください。
　セルによってはすでに入っている文字から選択することができます。（この場合、セルを選択した際、そのセルの右下に選択するマークが出ますのでそれをクリックすると選択できるようになります。）
　記入する必要があるセルと記入しなくてもいいセル、必要があれば記入するセルと背景の色が分かれています（６行目に記載しています。）ので、ご覧いただき記入してください。
　</t>
        </r>
        <r>
          <rPr>
            <b/>
            <sz val="13"/>
            <color indexed="10"/>
            <rFont val="ＭＳ Ｐゴシック"/>
            <family val="3"/>
            <charset val="128"/>
          </rPr>
          <t>利用日が次の月にまたがる場合には、新しく別のファイルを作成してください。</t>
        </r>
        <r>
          <rPr>
            <b/>
            <sz val="13"/>
            <color indexed="81"/>
            <rFont val="ＭＳ Ｐゴシック"/>
            <family val="3"/>
            <charset val="128"/>
          </rPr>
          <t xml:space="preserve">
</t>
        </r>
        <r>
          <rPr>
            <b/>
            <sz val="13"/>
            <color indexed="48"/>
            <rFont val="ＭＳ Ｐゴシック"/>
            <family val="3"/>
            <charset val="128"/>
          </rPr>
          <t>③申込方法</t>
        </r>
        <r>
          <rPr>
            <b/>
            <sz val="13"/>
            <color indexed="81"/>
            <rFont val="ＭＳ Ｐゴシック"/>
            <family val="3"/>
            <charset val="128"/>
          </rPr>
          <t xml:space="preserve">
　１）Eメールにて申し込む場合：Eメールに当ファイルを添付して福井県社会福祉センター
　　　　　　　　　　　　　　　　　　　（Eメールアドレス　somu@f-shakyo.or.jp）へお送りください。
　２）FAXにて申し込む場合：本用紙（全５枚）のうち１枚目だけを印刷し、FAXしてください。
　　　　　　　　　　　　　　　　　　　　　　　　　　　　　　　　　　　　（FAX番号　0776-24-8941）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tc={0FB59776-A3EE-420D-9CAE-893765A6916B}</author>
    <author>tc={880214B0-91CC-4029-B091-83527EADA602}</author>
    <author>tc={A4ACDB2F-E935-41E0-A326-2C91D438618E}</author>
    <author>tc={95B65D8C-EF24-4494-9CA3-9072FEC72C44}</author>
    <author>tc={C2E30436-6350-4E69-BA37-76272B5C4668}</author>
    <author>tc={CAEEB661-83A3-4948-B169-D3563154B845}</author>
    <author>tc={44516DE4-E0A1-41FF-8EDB-8026691525F4}</author>
    <author>tc={1A8C1F01-4AB3-4F4B-B56A-E8EF009675E8}</author>
    <author>tc={0C5D5198-9372-482B-93D4-25B875E08D4B}</author>
    <author>tc={12915414-808F-4B06-9654-0BFC29B07EBF}</author>
    <author>tc={9BA1E2AC-9527-42DB-B8FF-8F48BB14C23F}</author>
    <author>tc={4AEC9097-9127-4C2E-BD1F-8B12CFBCD2CB}</author>
    <author>tc={766E8184-4241-4E45-A579-DD16FA1C4288}</author>
    <author>tc={D420A85C-528C-4863-A74C-EF795DDA68C6}</author>
    <author>tc={054F2A93-FD79-4C57-BCC6-6F2720369864}</author>
    <author>tc={4F2E0D4D-65D2-404C-A996-20CADC3BEFC1}</author>
    <author>tc={727114FD-59FE-4BB4-B2DB-CFB34CD72436}</author>
    <author>tc={C153923B-84CA-4931-BD78-E60CF2C975D3}</author>
    <author>tc={4DE61B51-5871-4080-AD16-B0840FE5FC9E}</author>
    <author>tc={FA618103-05B9-4717-95D8-40DAD1EA60EB}</author>
    <author>tc={71F76DC7-A89C-45CF-A4C9-0B81A39876FB}</author>
    <author>tc={E729535B-D0CA-4280-BA68-D5D621F20B17}</author>
    <author>tc={D1E21A54-9061-403F-817B-58C8F751E9FB}</author>
    <author>tc={2CB0E154-32F2-48B8-A517-A5028521B198}</author>
    <author>tc={F34FF886-2ACA-49D8-8411-DFECE06E1C94}</author>
    <author>tc={D1261F27-6AD0-4919-9AF4-5117B028FB60}</author>
    <author>tc={E053D1AF-AC26-43B9-B878-CB7F3CCB47CA}</author>
    <author>tc={D3B872FD-31E0-475C-B24E-FB9AAD377882}</author>
    <author>tc={1EE772DE-68E6-49EC-A5A3-7546FDE87A0A}</author>
    <author>tc={DF0695C6-C045-4482-B5E9-4217560C8AEA}</author>
    <author>tc={AC4066E6-C1FC-4CFB-86C1-C512B385852A}</author>
    <author>tc={002FE77C-FB42-4F4B-948C-03ACCE09F527}</author>
    <author>tc={BD4ECCF7-B378-4131-9519-68F922206F6F}</author>
    <author>tc={A591D0A2-F303-4BF1-9492-47FE3DF14417}</author>
    <author>tc={1DC6C84C-A077-4C83-A3EF-AAF478A8DB81}</author>
    <author>tc={7E1AD347-15CD-4FB6-A081-70C8AAD81744}</author>
    <author>tc={15E97DF8-5109-4B4B-AF74-A4FD2501B3BE}</author>
    <author>tc={221263FA-BAE2-41C4-B007-F42582EE3E46}</author>
    <author>tc={F649ED33-DC4F-4548-93EF-E5D8B55BCB98}</author>
    <author>tc={804B47AD-6282-4819-A722-A9563A26F667}</author>
    <author>tc={FDD12BDD-876E-4944-8455-15F8AE59E959}</author>
  </authors>
  <commentList>
    <comment ref="D24" authorId="0" shapeId="0" xr:uid="{0FB59776-A3EE-420D-9CAE-893765A6916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E24" authorId="1" shapeId="0" xr:uid="{880214B0-91CC-4029-B091-83527EADA60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F24" authorId="2" shapeId="0" xr:uid="{A4ACDB2F-E935-41E0-A326-2C91D438618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G24" authorId="3" shapeId="0" xr:uid="{95B65D8C-EF24-4494-9CA3-9072FEC72C4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H24" authorId="4" shapeId="0" xr:uid="{C2E30436-6350-4E69-BA37-76272B5C466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D35" authorId="5" shapeId="0" xr:uid="{CAEEB661-83A3-4948-B169-D3563154B84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E35" authorId="6" shapeId="0" xr:uid="{44516DE4-E0A1-41FF-8EDB-8026691525F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F35" authorId="7" shapeId="0" xr:uid="{1A8C1F01-4AB3-4F4B-B56A-E8EF009675E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G35" authorId="8" shapeId="0" xr:uid="{0C5D5198-9372-482B-93D4-25B875E08D4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H35" authorId="9" shapeId="0" xr:uid="{12915414-808F-4B06-9654-0BFC29B07EB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この部屋は価格がついていないが、Excelの便宜上0円にしています。価格を付ける場合変更してください。</t>
      </text>
    </comment>
    <comment ref="D42" authorId="10" shapeId="0" xr:uid="{9BA1E2AC-9527-42DB-B8FF-8F48BB14C23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1/3の料金ではなく、身障第１集会室+身障第２集会室の料金のため注意</t>
      </text>
    </comment>
    <comment ref="E42" authorId="11" shapeId="0" xr:uid="{4AEC9097-9127-4C2E-BD1F-8B12CFBCD2C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1/3の料金ではなく、身障第１集会室+身障第２集会室の料金のため注意</t>
      </text>
    </comment>
    <comment ref="F42" authorId="12" shapeId="0" xr:uid="{766E8184-4241-4E45-A579-DD16FA1C428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1/3の料金ではなく、身障第１集会室+身障第２集会室の料金のため注意</t>
      </text>
    </comment>
    <comment ref="G42" authorId="13" shapeId="0" xr:uid="{D420A85C-528C-4863-A74C-EF795DDA68C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1/3の料金ではなく、身障第１集会室+身障第２集会室の料金のため注意</t>
      </text>
    </comment>
    <comment ref="H42" authorId="14" shapeId="0" xr:uid="{054F2A93-FD79-4C57-BCC6-6F27203698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1/3の料金ではなく、身障第１集会室+身障第２集会室の料金のため注意</t>
      </text>
    </comment>
    <comment ref="D62" authorId="15" shapeId="0" xr:uid="{4F2E0D4D-65D2-404C-A996-20CADC3BEFC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1/3の料金ではなく、第１研修室+第２研修室の料金のため注意</t>
      </text>
    </comment>
    <comment ref="E62" authorId="16" shapeId="0" xr:uid="{727114FD-59FE-4BB4-B2DB-CFB34CD7243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1/3の料金ではなく、第１研修室+第２研修室の料金のため注意</t>
      </text>
    </comment>
    <comment ref="F62" authorId="17" shapeId="0" xr:uid="{C153923B-84CA-4931-BD78-E60CF2C975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1/3の料金ではなく、第１研修室+第２研修室の料金のため注意</t>
      </text>
    </comment>
    <comment ref="G62" authorId="18" shapeId="0" xr:uid="{4DE61B51-5871-4080-AD16-B0840FE5FC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1/3の料金ではなく、第１研修室+第２研修室の料金のため注意</t>
      </text>
    </comment>
    <comment ref="H62" authorId="19" shapeId="0" xr:uid="{FA618103-05B9-4717-95D8-40DAD1EA60E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1/3の料金ではなく、第１研修室+第２研修室の料金のため注意</t>
      </text>
    </comment>
    <comment ref="D77" authorId="20" shapeId="0" xr:uid="{71F76DC7-A89C-45CF-A4C9-0B81A39876F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1/2の料金ではなく、身障第１集会室+身障第２集会室の料金のため注意</t>
      </text>
    </comment>
    <comment ref="E77" authorId="21" shapeId="0" xr:uid="{E729535B-D0CA-4280-BA68-D5D621F20B1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1/2の料金ではなく、身障第１集会室+身障第２集会室の料金のため注意</t>
      </text>
    </comment>
    <comment ref="F77" authorId="22" shapeId="0" xr:uid="{D1E21A54-9061-403F-817B-58C8F751E9F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1/2の料金ではなく、身障第１集会室+身障第２集会室の料金のため注意</t>
      </text>
    </comment>
    <comment ref="G77" authorId="23" shapeId="0" xr:uid="{2CB0E154-32F2-48B8-A517-A5028521B19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1/2の料金ではなく、身障第１集会室+身障第２集会室の料金のため注意</t>
      </text>
    </comment>
    <comment ref="H77" authorId="24" shapeId="0" xr:uid="{F34FF886-2ACA-49D8-8411-DFECE06E1C9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1/2の料金ではなく、身障第１集会室+身障第２集会室の料金のため注意</t>
      </text>
    </comment>
    <comment ref="D97" authorId="25" shapeId="0" xr:uid="{D1261F27-6AD0-4919-9AF4-5117B028FB6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1/2の料金ではなく、第１研修室+第２研修室の料金のため注意</t>
      </text>
    </comment>
    <comment ref="E97" authorId="26" shapeId="0" xr:uid="{E053D1AF-AC26-43B9-B878-CB7F3CCB47C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1/2の料金ではなく、第１研修室+第２研修室の料金のため注意</t>
      </text>
    </comment>
    <comment ref="F97" authorId="27" shapeId="0" xr:uid="{D3B872FD-31E0-475C-B24E-FB9AAD3778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1/2の料金ではなく、第１研修室+第２研修室の料金のため注意</t>
      </text>
    </comment>
    <comment ref="G97" authorId="28" shapeId="0" xr:uid="{1EE772DE-68E6-49EC-A5A3-7546FDE87A0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1/2の料金ではなく、第１研修室+第２研修室の料金のため注意</t>
      </text>
    </comment>
    <comment ref="H97" authorId="29" shapeId="0" xr:uid="{DF0695C6-C045-4482-B5E9-4217560C8AE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1/2の料金ではなく、第１研修室+第２研修室の料金のため注意</t>
      </text>
    </comment>
    <comment ref="A107" authorId="30" shapeId="0" xr:uid="{AC4066E6-C1FC-4CFB-86C1-C512B385852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【福祉団体料金　1/3割引】×2で計算しています。</t>
      </text>
    </comment>
    <comment ref="D112" authorId="31" shapeId="0" xr:uid="{002FE77C-FB42-4F4B-948C-03ACCE09F52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2/3の料金ではなく、身障第１集会室+身障第２集会室の料金のため注意</t>
      </text>
    </comment>
    <comment ref="E112" authorId="32" shapeId="0" xr:uid="{BD4ECCF7-B378-4131-9519-68F922206F6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2/3の料金ではなく、身障第１集会室+身障第２集会室の料金のため注意</t>
      </text>
    </comment>
    <comment ref="F112" authorId="33" shapeId="0" xr:uid="{A591D0A2-F303-4BF1-9492-47FE3DF1441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2/3の料金ではなく、身障第１集会室+身障第２集会室の料金のため注意</t>
      </text>
    </comment>
    <comment ref="G112" authorId="34" shapeId="0" xr:uid="{1DC6C84C-A077-4C83-A3EF-AAF478A8DB8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2/3の料金ではなく、身障第１集会室+身障第２集会室の料金のため注意</t>
      </text>
    </comment>
    <comment ref="H112" authorId="35" shapeId="0" xr:uid="{7E1AD347-15CD-4FB6-A081-70C8AAD8174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2/3の料金ではなく、身障第１集会室+身障第２集会室の料金のため注意</t>
      </text>
    </comment>
    <comment ref="D132" authorId="36" shapeId="0" xr:uid="{15E97DF8-5109-4B4B-AF74-A4FD2501B3B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2/3の料金ではなく、第１研修室+第２研修室の料金のため注意</t>
      </text>
    </comment>
    <comment ref="E132" authorId="37" shapeId="0" xr:uid="{221263FA-BAE2-41C4-B007-F42582EE3E4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2/3の料金ではなく、第１研修室+第２研修室の料金のため注意</t>
      </text>
    </comment>
    <comment ref="F132" authorId="38" shapeId="0" xr:uid="{F649ED33-DC4F-4548-93EF-E5D8B55BCB9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2/3の料金ではなく、第１研修室+第２研修室の料金のため注意</t>
      </text>
    </comment>
    <comment ref="G132" authorId="39" shapeId="0" xr:uid="{804B47AD-6282-4819-A722-A9563A26F66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2/3の料金ではなく、第１研修室+第２研修室の料金のため注意</t>
      </text>
    </comment>
    <comment ref="H132" authorId="40" shapeId="0" xr:uid="{FDD12BDD-876E-4944-8455-15F8AE59E95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2/3の料金ではなく、第１研修室+第２研修室の料金のため注意</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<sst xmlns="http://schemas.openxmlformats.org/spreadsheetml/2006/main" count="2650" uniqueCount="442">
  <si>
    <t>住所</t>
    <rPh sb="0" eb="2">
      <t>ジュウショ</t>
    </rPh>
    <phoneticPr fontId="2"/>
  </si>
  <si>
    <t>利用室名</t>
    <rPh sb="0" eb="2">
      <t>リヨウ</t>
    </rPh>
    <rPh sb="2" eb="3">
      <t>シツ</t>
    </rPh>
    <rPh sb="3" eb="4">
      <t>メイ</t>
    </rPh>
    <phoneticPr fontId="2"/>
  </si>
  <si>
    <t>利用時間</t>
    <rPh sb="0" eb="2">
      <t>リヨウ</t>
    </rPh>
    <rPh sb="2" eb="4">
      <t>ジカン</t>
    </rPh>
    <phoneticPr fontId="2"/>
  </si>
  <si>
    <t>福井県社会福祉センター利用申込書</t>
    <rPh sb="0" eb="1">
      <t>フク</t>
    </rPh>
    <rPh sb="1" eb="2">
      <t>イ</t>
    </rPh>
    <rPh sb="2" eb="3">
      <t>ケン</t>
    </rPh>
    <rPh sb="3" eb="5">
      <t>シャカイ</t>
    </rPh>
    <rPh sb="5" eb="7">
      <t>フクシ</t>
    </rPh>
    <rPh sb="11" eb="13">
      <t>リヨウ</t>
    </rPh>
    <rPh sb="13" eb="15">
      <t>モウシコミ</t>
    </rPh>
    <rPh sb="15" eb="16">
      <t>ショ</t>
    </rPh>
    <phoneticPr fontId="2"/>
  </si>
  <si>
    <t>担当者</t>
    <rPh sb="0" eb="2">
      <t>タントウ</t>
    </rPh>
    <rPh sb="2" eb="3">
      <t>シャ</t>
    </rPh>
    <phoneticPr fontId="2"/>
  </si>
  <si>
    <t>申込者（請求書送付先）</t>
    <rPh sb="0" eb="1">
      <t>サル</t>
    </rPh>
    <rPh sb="1" eb="2">
      <t>コミ</t>
    </rPh>
    <rPh sb="2" eb="3">
      <t>シャ</t>
    </rPh>
    <rPh sb="4" eb="6">
      <t>セイキュウ</t>
    </rPh>
    <rPh sb="6" eb="7">
      <t>ショ</t>
    </rPh>
    <rPh sb="7" eb="9">
      <t>ソウフ</t>
    </rPh>
    <rPh sb="9" eb="10">
      <t>サキ</t>
    </rPh>
    <phoneticPr fontId="2"/>
  </si>
  <si>
    <t>代表者
氏   名</t>
    <rPh sb="0" eb="3">
      <t>ダイヒョウシャ</t>
    </rPh>
    <rPh sb="4" eb="5">
      <t>シ</t>
    </rPh>
    <rPh sb="8" eb="9">
      <t>ナ</t>
    </rPh>
    <phoneticPr fontId="2"/>
  </si>
  <si>
    <t>年</t>
    <rPh sb="0" eb="1">
      <t>ネン</t>
    </rPh>
    <phoneticPr fontId="2"/>
  </si>
  <si>
    <t>月</t>
    <rPh sb="0" eb="1">
      <t>ガツ</t>
    </rPh>
    <phoneticPr fontId="2"/>
  </si>
  <si>
    <t>日</t>
    <rPh sb="0" eb="1">
      <t>ニチ</t>
    </rPh>
    <phoneticPr fontId="2"/>
  </si>
  <si>
    <t>～</t>
    <phoneticPr fontId="2"/>
  </si>
  <si>
    <t>利用料</t>
    <rPh sb="0" eb="3">
      <t>リヨウリョウ</t>
    </rPh>
    <phoneticPr fontId="2"/>
  </si>
  <si>
    <t>円</t>
    <rPh sb="0" eb="1">
      <t>エン</t>
    </rPh>
    <phoneticPr fontId="2"/>
  </si>
  <si>
    <t>①小計</t>
    <rPh sb="1" eb="3">
      <t>ショウケイ</t>
    </rPh>
    <phoneticPr fontId="2"/>
  </si>
  <si>
    <t>－</t>
    <phoneticPr fontId="2"/>
  </si>
  <si>
    <t>超過時間1時間
あたりの金額</t>
    <rPh sb="0" eb="2">
      <t>チョウカ</t>
    </rPh>
    <rPh sb="2" eb="4">
      <t>ジカン</t>
    </rPh>
    <rPh sb="5" eb="7">
      <t>ジカン</t>
    </rPh>
    <rPh sb="12" eb="14">
      <t>キンガク</t>
    </rPh>
    <phoneticPr fontId="2"/>
  </si>
  <si>
    <t>54人</t>
    <rPh sb="2" eb="3">
      <t>ニン</t>
    </rPh>
    <phoneticPr fontId="2"/>
  </si>
  <si>
    <t>12人</t>
    <rPh sb="2" eb="3">
      <t>ニン</t>
    </rPh>
    <phoneticPr fontId="2"/>
  </si>
  <si>
    <t>24人</t>
    <rPh sb="2" eb="3">
      <t>ニン</t>
    </rPh>
    <phoneticPr fontId="2"/>
  </si>
  <si>
    <t>63人</t>
    <rPh sb="2" eb="3">
      <t>ニン</t>
    </rPh>
    <phoneticPr fontId="2"/>
  </si>
  <si>
    <t>30人</t>
    <rPh sb="2" eb="3">
      <t>ニン</t>
    </rPh>
    <phoneticPr fontId="2"/>
  </si>
  <si>
    <t>20人</t>
    <rPh sb="2" eb="3">
      <t>ニン</t>
    </rPh>
    <phoneticPr fontId="2"/>
  </si>
  <si>
    <t>48人</t>
    <rPh sb="2" eb="3">
      <t>ニン</t>
    </rPh>
    <phoneticPr fontId="2"/>
  </si>
  <si>
    <t>682.64㎡</t>
    <phoneticPr fontId="2"/>
  </si>
  <si>
    <t>利用時間</t>
    <rPh sb="0" eb="2">
      <t>リヨウ</t>
    </rPh>
    <rPh sb="2" eb="3">
      <t>ジ</t>
    </rPh>
    <rPh sb="3" eb="4">
      <t>カン</t>
    </rPh>
    <phoneticPr fontId="2"/>
  </si>
  <si>
    <t>※申込者欄は、請求書が届く方の住所をご記入ください。</t>
    <rPh sb="1" eb="3">
      <t>モウシコミ</t>
    </rPh>
    <rPh sb="3" eb="4">
      <t>シャ</t>
    </rPh>
    <rPh sb="4" eb="5">
      <t>ラン</t>
    </rPh>
    <rPh sb="7" eb="9">
      <t>セイキュウ</t>
    </rPh>
    <rPh sb="9" eb="10">
      <t>ショ</t>
    </rPh>
    <rPh sb="11" eb="12">
      <t>トド</t>
    </rPh>
    <rPh sb="13" eb="14">
      <t>カタ</t>
    </rPh>
    <rPh sb="15" eb="17">
      <t>ジュウショ</t>
    </rPh>
    <rPh sb="19" eb="21">
      <t>キニュウ</t>
    </rPh>
    <phoneticPr fontId="2"/>
  </si>
  <si>
    <t>[振込納入の場合]</t>
    <rPh sb="1" eb="2">
      <t>フ</t>
    </rPh>
    <rPh sb="2" eb="3">
      <t>コ</t>
    </rPh>
    <rPh sb="3" eb="5">
      <t>ノウニュウ</t>
    </rPh>
    <rPh sb="6" eb="8">
      <t>バアイ</t>
    </rPh>
    <phoneticPr fontId="2"/>
  </si>
  <si>
    <t>[納 　入　 場 　所]</t>
    <rPh sb="1" eb="2">
      <t>オサム</t>
    </rPh>
    <rPh sb="4" eb="5">
      <t>イリ</t>
    </rPh>
    <rPh sb="7" eb="8">
      <t>ジョウ</t>
    </rPh>
    <rPh sb="10" eb="11">
      <t>トコロ</t>
    </rPh>
    <phoneticPr fontId="2"/>
  </si>
  <si>
    <t>※以降タブで選んでください。</t>
    <rPh sb="1" eb="3">
      <t>イコウ</t>
    </rPh>
    <rPh sb="6" eb="7">
      <t>エラ</t>
    </rPh>
    <phoneticPr fontId="2"/>
  </si>
  <si>
    <t>※</t>
    <phoneticPr fontId="2"/>
  </si>
  <si>
    <r>
      <t>社会福祉法人　</t>
    </r>
    <r>
      <rPr>
        <sz val="14"/>
        <rFont val="ＭＳ Ｐゴシック"/>
        <family val="3"/>
        <charset val="128"/>
      </rPr>
      <t>福井県社会福祉協議会長</t>
    </r>
    <r>
      <rPr>
        <sz val="11"/>
        <rFont val="ＭＳ Ｐゴシック"/>
        <family val="3"/>
        <charset val="128"/>
      </rPr>
      <t>　様</t>
    </r>
    <rPh sb="0" eb="2">
      <t>シャカイ</t>
    </rPh>
    <rPh sb="2" eb="4">
      <t>フクシ</t>
    </rPh>
    <rPh sb="4" eb="6">
      <t>ホウジン</t>
    </rPh>
    <rPh sb="7" eb="8">
      <t>フク</t>
    </rPh>
    <rPh sb="8" eb="9">
      <t>イ</t>
    </rPh>
    <rPh sb="9" eb="10">
      <t>ケン</t>
    </rPh>
    <rPh sb="10" eb="12">
      <t>シャカイ</t>
    </rPh>
    <rPh sb="12" eb="14">
      <t>フクシ</t>
    </rPh>
    <rPh sb="14" eb="17">
      <t>キョウギカイ</t>
    </rPh>
    <rPh sb="17" eb="18">
      <t>チョウ</t>
    </rPh>
    <rPh sb="19" eb="20">
      <t>サマ</t>
    </rPh>
    <phoneticPr fontId="2"/>
  </si>
  <si>
    <t>℡</t>
    <phoneticPr fontId="2"/>
  </si>
  <si>
    <t>社会福祉法人　福井県社会福祉協議会</t>
    <rPh sb="0" eb="2">
      <t>シャカイ</t>
    </rPh>
    <rPh sb="2" eb="4">
      <t>フクシ</t>
    </rPh>
    <rPh sb="4" eb="6">
      <t>ホウジン</t>
    </rPh>
    <rPh sb="7" eb="10">
      <t>フクイケン</t>
    </rPh>
    <rPh sb="10" eb="12">
      <t>シャカイ</t>
    </rPh>
    <rPh sb="12" eb="14">
      <t>フクシ</t>
    </rPh>
    <rPh sb="14" eb="17">
      <t>キョウギカイ</t>
    </rPh>
    <phoneticPr fontId="2"/>
  </si>
  <si>
    <t>[納 　入   期　 限]</t>
    <rPh sb="1" eb="2">
      <t>オサム</t>
    </rPh>
    <rPh sb="4" eb="5">
      <t>イリ</t>
    </rPh>
    <rPh sb="8" eb="9">
      <t>キ</t>
    </rPh>
    <rPh sb="11" eb="12">
      <t>キリ</t>
    </rPh>
    <phoneticPr fontId="2"/>
  </si>
  <si>
    <t>&lt;お願い&gt;</t>
    <phoneticPr fontId="2"/>
  </si>
  <si>
    <t xml:space="preserve">   下記のとおり請求します。</t>
    <rPh sb="3" eb="5">
      <t>カキ</t>
    </rPh>
    <rPh sb="9" eb="11">
      <t>セイキュウ</t>
    </rPh>
    <phoneticPr fontId="2"/>
  </si>
  <si>
    <t xml:space="preserve">   下記のとおり利用を申し込みます。</t>
    <rPh sb="3" eb="5">
      <t>カキ</t>
    </rPh>
    <rPh sb="9" eb="11">
      <t>リヨウ</t>
    </rPh>
    <rPh sb="12" eb="13">
      <t>モウ</t>
    </rPh>
    <rPh sb="14" eb="15">
      <t>コ</t>
    </rPh>
    <phoneticPr fontId="2"/>
  </si>
  <si>
    <t>利用月日</t>
    <rPh sb="0" eb="2">
      <t>リヨウ</t>
    </rPh>
    <rPh sb="2" eb="3">
      <t>ゲツ</t>
    </rPh>
    <rPh sb="3" eb="4">
      <t>ニチ</t>
    </rPh>
    <phoneticPr fontId="2"/>
  </si>
  <si>
    <t>会議等
開始時間</t>
    <rPh sb="0" eb="2">
      <t>カイギ</t>
    </rPh>
    <rPh sb="2" eb="3">
      <t>トウ</t>
    </rPh>
    <rPh sb="4" eb="6">
      <t>カイシ</t>
    </rPh>
    <rPh sb="6" eb="8">
      <t>ジカン</t>
    </rPh>
    <phoneticPr fontId="2"/>
  </si>
  <si>
    <t>〒</t>
    <phoneticPr fontId="2"/>
  </si>
  <si>
    <t>福井県社会福祉協議会（福井県社会福祉センター１階）</t>
    <rPh sb="0" eb="3">
      <t>フクイケン</t>
    </rPh>
    <rPh sb="3" eb="5">
      <t>シャカイ</t>
    </rPh>
    <rPh sb="5" eb="7">
      <t>フクシ</t>
    </rPh>
    <rPh sb="7" eb="10">
      <t>キョウギカイ</t>
    </rPh>
    <rPh sb="11" eb="14">
      <t>フクイケン</t>
    </rPh>
    <rPh sb="14" eb="16">
      <t>シャカイ</t>
    </rPh>
    <rPh sb="16" eb="18">
      <t>フクシ</t>
    </rPh>
    <rPh sb="23" eb="24">
      <t>カイ</t>
    </rPh>
    <phoneticPr fontId="2"/>
  </si>
  <si>
    <t>福井銀行学園出張所　普通№１０３７７７７</t>
    <rPh sb="0" eb="2">
      <t>フクイ</t>
    </rPh>
    <rPh sb="2" eb="4">
      <t>ギンコウ</t>
    </rPh>
    <rPh sb="4" eb="6">
      <t>ガクエン</t>
    </rPh>
    <rPh sb="6" eb="8">
      <t>シュッチョウ</t>
    </rPh>
    <rPh sb="8" eb="9">
      <t>ショ</t>
    </rPh>
    <rPh sb="10" eb="12">
      <t>フツウ</t>
    </rPh>
    <phoneticPr fontId="2"/>
  </si>
  <si>
    <t>2階　身障第１研修室</t>
    <rPh sb="1" eb="2">
      <t>カイ</t>
    </rPh>
    <rPh sb="3" eb="4">
      <t>シン</t>
    </rPh>
    <rPh sb="4" eb="5">
      <t>ショウ</t>
    </rPh>
    <rPh sb="5" eb="6">
      <t>ダイ</t>
    </rPh>
    <rPh sb="7" eb="10">
      <t>ケンシュウシツ</t>
    </rPh>
    <phoneticPr fontId="2"/>
  </si>
  <si>
    <t>2階　身障第２研修室</t>
    <rPh sb="1" eb="2">
      <t>カイ</t>
    </rPh>
    <rPh sb="3" eb="4">
      <t>シン</t>
    </rPh>
    <rPh sb="4" eb="5">
      <t>ショウ</t>
    </rPh>
    <rPh sb="5" eb="6">
      <t>ダイ</t>
    </rPh>
    <rPh sb="7" eb="10">
      <t>ケンシュウシツ</t>
    </rPh>
    <phoneticPr fontId="2"/>
  </si>
  <si>
    <t>2階　体育館</t>
    <rPh sb="1" eb="2">
      <t>カイ</t>
    </rPh>
    <rPh sb="3" eb="6">
      <t>タイイクカン</t>
    </rPh>
    <phoneticPr fontId="2"/>
  </si>
  <si>
    <t>3階　老人研修室</t>
    <rPh sb="1" eb="2">
      <t>カイ</t>
    </rPh>
    <rPh sb="3" eb="5">
      <t>ロウジン</t>
    </rPh>
    <rPh sb="5" eb="8">
      <t>ケンシュウシツ</t>
    </rPh>
    <phoneticPr fontId="2"/>
  </si>
  <si>
    <t>3階　老人談話室</t>
    <rPh sb="1" eb="2">
      <t>カイ</t>
    </rPh>
    <rPh sb="3" eb="5">
      <t>ロウジン</t>
    </rPh>
    <rPh sb="5" eb="8">
      <t>ダンワシツ</t>
    </rPh>
    <phoneticPr fontId="2"/>
  </si>
  <si>
    <t>4階　第１研修室</t>
    <rPh sb="1" eb="2">
      <t>カイ</t>
    </rPh>
    <rPh sb="3" eb="4">
      <t>ダイ</t>
    </rPh>
    <rPh sb="5" eb="8">
      <t>ケンシュウシツ</t>
    </rPh>
    <phoneticPr fontId="2"/>
  </si>
  <si>
    <t>4階　第２研修室</t>
    <rPh sb="1" eb="2">
      <t>カイ</t>
    </rPh>
    <rPh sb="3" eb="4">
      <t>ダイ</t>
    </rPh>
    <rPh sb="5" eb="8">
      <t>ケンシュウシツ</t>
    </rPh>
    <phoneticPr fontId="2"/>
  </si>
  <si>
    <t>2階　点字室</t>
    <rPh sb="1" eb="2">
      <t>カイ</t>
    </rPh>
    <rPh sb="3" eb="5">
      <t>テンジ</t>
    </rPh>
    <rPh sb="5" eb="6">
      <t>シツ</t>
    </rPh>
    <phoneticPr fontId="2"/>
  </si>
  <si>
    <t>2階　手話室</t>
    <rPh sb="1" eb="2">
      <t>カイ</t>
    </rPh>
    <rPh sb="3" eb="5">
      <t>シュワ</t>
    </rPh>
    <rPh sb="5" eb="6">
      <t>シツ</t>
    </rPh>
    <phoneticPr fontId="2"/>
  </si>
  <si>
    <t>4階　第２技能習得室</t>
    <rPh sb="1" eb="2">
      <t>カイ</t>
    </rPh>
    <rPh sb="3" eb="4">
      <t>ダイ</t>
    </rPh>
    <rPh sb="5" eb="7">
      <t>ギノウ</t>
    </rPh>
    <rPh sb="7" eb="9">
      <t>シュウトク</t>
    </rPh>
    <rPh sb="9" eb="10">
      <t>シツ</t>
    </rPh>
    <phoneticPr fontId="2"/>
  </si>
  <si>
    <t>2階　プレイルーム</t>
    <rPh sb="1" eb="2">
      <t>カイ</t>
    </rPh>
    <phoneticPr fontId="2"/>
  </si>
  <si>
    <r>
      <rPr>
        <b/>
        <sz val="14"/>
        <rFont val="ＭＳ Ｐゴシック"/>
        <family val="3"/>
        <charset val="128"/>
      </rPr>
      <t>午後</t>
    </r>
    <r>
      <rPr>
        <sz val="11"/>
        <rFont val="ＭＳ Ｐゴシック"/>
        <family val="3"/>
        <charset val="128"/>
      </rPr>
      <t xml:space="preserve">
(午後1時から
午後5時まで)</t>
    </r>
    <rPh sb="0" eb="2">
      <t>ゴゴ</t>
    </rPh>
    <rPh sb="4" eb="6">
      <t>ゴゴ</t>
    </rPh>
    <rPh sb="7" eb="8">
      <t>ジ</t>
    </rPh>
    <rPh sb="11" eb="13">
      <t>ゴゴ</t>
    </rPh>
    <rPh sb="14" eb="15">
      <t>ジ</t>
    </rPh>
    <phoneticPr fontId="2"/>
  </si>
  <si>
    <r>
      <rPr>
        <b/>
        <sz val="14"/>
        <rFont val="ＭＳ Ｐゴシック"/>
        <family val="3"/>
        <charset val="128"/>
      </rPr>
      <t>夜間</t>
    </r>
    <r>
      <rPr>
        <sz val="11"/>
        <rFont val="ＭＳ Ｐゴシック"/>
        <family val="3"/>
        <charset val="128"/>
      </rPr>
      <t xml:space="preserve">
(午後5時から
午後9時まで)</t>
    </r>
    <rPh sb="0" eb="2">
      <t>ヤカン</t>
    </rPh>
    <rPh sb="4" eb="6">
      <t>ゴゴ</t>
    </rPh>
    <rPh sb="7" eb="8">
      <t>ジ</t>
    </rPh>
    <rPh sb="11" eb="13">
      <t>ゴゴ</t>
    </rPh>
    <rPh sb="14" eb="15">
      <t>ジ</t>
    </rPh>
    <phoneticPr fontId="2"/>
  </si>
  <si>
    <r>
      <rPr>
        <b/>
        <sz val="14"/>
        <rFont val="ＭＳ Ｐゴシック"/>
        <family val="3"/>
        <charset val="128"/>
      </rPr>
      <t>午前</t>
    </r>
    <r>
      <rPr>
        <sz val="11"/>
        <rFont val="ＭＳ Ｐゴシック"/>
        <family val="3"/>
        <charset val="128"/>
      </rPr>
      <t xml:space="preserve">
(午前9時から
正午まで)</t>
    </r>
    <rPh sb="0" eb="2">
      <t>ゴゼン</t>
    </rPh>
    <rPh sb="4" eb="6">
      <t>ゴゼン</t>
    </rPh>
    <rPh sb="7" eb="8">
      <t>ジ</t>
    </rPh>
    <rPh sb="11" eb="13">
      <t>ショウゴ</t>
    </rPh>
    <phoneticPr fontId="2"/>
  </si>
  <si>
    <r>
      <rPr>
        <b/>
        <sz val="14"/>
        <rFont val="ＭＳ Ｐゴシック"/>
        <family val="3"/>
        <charset val="128"/>
      </rPr>
      <t>全日</t>
    </r>
    <r>
      <rPr>
        <sz val="11"/>
        <rFont val="ＭＳ Ｐゴシック"/>
        <family val="3"/>
        <charset val="128"/>
      </rPr>
      <t xml:space="preserve">
(午前9時から
午後5時まで)</t>
    </r>
    <rPh sb="0" eb="1">
      <t>ゼン</t>
    </rPh>
    <rPh sb="1" eb="2">
      <t>ニチ</t>
    </rPh>
    <rPh sb="4" eb="6">
      <t>ゴゼン</t>
    </rPh>
    <rPh sb="7" eb="8">
      <t>ジ</t>
    </rPh>
    <rPh sb="11" eb="13">
      <t>ゴゴ</t>
    </rPh>
    <rPh sb="14" eb="15">
      <t>ジ</t>
    </rPh>
    <phoneticPr fontId="2"/>
  </si>
  <si>
    <t>2階　和洋裁訓練室</t>
    <rPh sb="1" eb="2">
      <t>カイ</t>
    </rPh>
    <rPh sb="3" eb="4">
      <t>ワ</t>
    </rPh>
    <rPh sb="4" eb="6">
      <t>ヨウサイ</t>
    </rPh>
    <rPh sb="6" eb="8">
      <t>クンレン</t>
    </rPh>
    <rPh sb="8" eb="9">
      <t>シツ</t>
    </rPh>
    <phoneticPr fontId="2"/>
  </si>
  <si>
    <t>2階　調理訓練室</t>
    <rPh sb="1" eb="2">
      <t>カイ</t>
    </rPh>
    <rPh sb="3" eb="5">
      <t>チョウリ</t>
    </rPh>
    <rPh sb="5" eb="7">
      <t>クンレン</t>
    </rPh>
    <rPh sb="7" eb="8">
      <t>シツ</t>
    </rPh>
    <phoneticPr fontId="2"/>
  </si>
  <si>
    <t>4階　講師控室</t>
    <rPh sb="3" eb="5">
      <t>コウシ</t>
    </rPh>
    <rPh sb="5" eb="7">
      <t>ヒカエシツ</t>
    </rPh>
    <phoneticPr fontId="2"/>
  </si>
  <si>
    <t>国、地方公共団体、社会福祉法人その他これに類する団体が社会福祉を目的としてこの表に掲げる
施設を利用する場合の使用料の額は、所定の使用料の額の3分の１に相当する額とする</t>
    <rPh sb="0" eb="1">
      <t>クニ</t>
    </rPh>
    <rPh sb="2" eb="4">
      <t>チホウ</t>
    </rPh>
    <rPh sb="4" eb="6">
      <t>コウキョウ</t>
    </rPh>
    <rPh sb="6" eb="8">
      <t>ダンタイ</t>
    </rPh>
    <rPh sb="9" eb="11">
      <t>シャカイ</t>
    </rPh>
    <rPh sb="11" eb="13">
      <t>フクシ</t>
    </rPh>
    <rPh sb="13" eb="15">
      <t>ホウジン</t>
    </rPh>
    <rPh sb="17" eb="18">
      <t>タ</t>
    </rPh>
    <rPh sb="21" eb="22">
      <t>ルイ</t>
    </rPh>
    <rPh sb="24" eb="26">
      <t>ダンタイ</t>
    </rPh>
    <rPh sb="27" eb="29">
      <t>シャカイ</t>
    </rPh>
    <rPh sb="29" eb="31">
      <t>フクシ</t>
    </rPh>
    <rPh sb="32" eb="34">
      <t>モクテキ</t>
    </rPh>
    <rPh sb="39" eb="40">
      <t>ヒョウ</t>
    </rPh>
    <rPh sb="41" eb="42">
      <t>カカ</t>
    </rPh>
    <rPh sb="45" eb="47">
      <t>シセツ</t>
    </rPh>
    <rPh sb="48" eb="50">
      <t>リヨウ</t>
    </rPh>
    <rPh sb="52" eb="54">
      <t>バアイ</t>
    </rPh>
    <rPh sb="55" eb="57">
      <t>シヨウ</t>
    </rPh>
    <rPh sb="57" eb="58">
      <t>リョウ</t>
    </rPh>
    <rPh sb="59" eb="60">
      <t>ガク</t>
    </rPh>
    <rPh sb="62" eb="64">
      <t>ショテイ</t>
    </rPh>
    <rPh sb="65" eb="68">
      <t>シヨウリョウ</t>
    </rPh>
    <rPh sb="69" eb="70">
      <t>ガク</t>
    </rPh>
    <rPh sb="72" eb="73">
      <t>ブン</t>
    </rPh>
    <rPh sb="76" eb="78">
      <t>ソウトウ</t>
    </rPh>
    <rPh sb="80" eb="81">
      <t>ガク</t>
    </rPh>
    <phoneticPr fontId="2"/>
  </si>
  <si>
    <t>1階　大会議室</t>
    <rPh sb="1" eb="2">
      <t>カイ</t>
    </rPh>
    <rPh sb="3" eb="7">
      <t>ダイカイギシツ</t>
    </rPh>
    <phoneticPr fontId="2"/>
  </si>
  <si>
    <t>※利用時間に1時間未満の端数があるときは、1時間として計算する</t>
    <rPh sb="1" eb="3">
      <t>リヨウ</t>
    </rPh>
    <rPh sb="3" eb="5">
      <t>ジカン</t>
    </rPh>
    <rPh sb="7" eb="9">
      <t>ジカン</t>
    </rPh>
    <rPh sb="9" eb="11">
      <t>ミマン</t>
    </rPh>
    <rPh sb="12" eb="14">
      <t>ハスウ</t>
    </rPh>
    <rPh sb="22" eb="24">
      <t>ジカン</t>
    </rPh>
    <rPh sb="27" eb="29">
      <t>ケイサン</t>
    </rPh>
    <phoneticPr fontId="2"/>
  </si>
  <si>
    <t>1階　身障第１集会室</t>
    <rPh sb="1" eb="2">
      <t>カイ</t>
    </rPh>
    <rPh sb="3" eb="4">
      <t>シン</t>
    </rPh>
    <rPh sb="4" eb="5">
      <t>ショウ</t>
    </rPh>
    <rPh sb="5" eb="6">
      <t>ダイ</t>
    </rPh>
    <rPh sb="7" eb="10">
      <t>シュウカイシツ</t>
    </rPh>
    <phoneticPr fontId="2"/>
  </si>
  <si>
    <t>1階　身障第２集会室</t>
    <rPh sb="1" eb="2">
      <t>カイ</t>
    </rPh>
    <rPh sb="3" eb="4">
      <t>シン</t>
    </rPh>
    <rPh sb="4" eb="5">
      <t>ショウ</t>
    </rPh>
    <rPh sb="5" eb="6">
      <t>ダイ</t>
    </rPh>
    <rPh sb="7" eb="10">
      <t>シュウカイシツ</t>
    </rPh>
    <phoneticPr fontId="2"/>
  </si>
  <si>
    <t>2階　作法訓練室</t>
    <rPh sb="1" eb="2">
      <t>カイ</t>
    </rPh>
    <rPh sb="3" eb="5">
      <t>サホウ</t>
    </rPh>
    <rPh sb="5" eb="7">
      <t>クンレン</t>
    </rPh>
    <rPh sb="7" eb="8">
      <t>シツ</t>
    </rPh>
    <phoneticPr fontId="2"/>
  </si>
  <si>
    <t>3階　老人集会室</t>
    <rPh sb="1" eb="2">
      <t>カイ</t>
    </rPh>
    <rPh sb="3" eb="5">
      <t>ロウジン</t>
    </rPh>
    <rPh sb="5" eb="8">
      <t>シュウカイシツ</t>
    </rPh>
    <phoneticPr fontId="2"/>
  </si>
  <si>
    <t>3階　趣味の教室</t>
    <rPh sb="1" eb="2">
      <t>カイ</t>
    </rPh>
    <rPh sb="3" eb="5">
      <t>シュミ</t>
    </rPh>
    <rPh sb="6" eb="8">
      <t>キョウシツ</t>
    </rPh>
    <phoneticPr fontId="2"/>
  </si>
  <si>
    <t>3階　視聴覚室</t>
    <rPh sb="1" eb="2">
      <t>カイ</t>
    </rPh>
    <rPh sb="3" eb="6">
      <t>シチョウカク</t>
    </rPh>
    <rPh sb="6" eb="7">
      <t>シツ</t>
    </rPh>
    <phoneticPr fontId="2"/>
  </si>
  <si>
    <t>50人</t>
    <rPh sb="2" eb="3">
      <t>ニン</t>
    </rPh>
    <phoneticPr fontId="2"/>
  </si>
  <si>
    <t>利用可能人員
又は畳数等</t>
    <phoneticPr fontId="2"/>
  </si>
  <si>
    <t>室名</t>
    <phoneticPr fontId="2"/>
  </si>
  <si>
    <t>階</t>
    <phoneticPr fontId="2"/>
  </si>
  <si>
    <t>(単位：円)　（税込み）</t>
    <phoneticPr fontId="2"/>
  </si>
  <si>
    <t>4階　第１・２研修室</t>
    <rPh sb="1" eb="2">
      <t>カイ</t>
    </rPh>
    <rPh sb="3" eb="4">
      <t>ダイ</t>
    </rPh>
    <rPh sb="7" eb="10">
      <t>ケンシュウシツ</t>
    </rPh>
    <phoneticPr fontId="2"/>
  </si>
  <si>
    <t>1階　身障第１・２集会室</t>
    <rPh sb="1" eb="2">
      <t>カイ</t>
    </rPh>
    <rPh sb="3" eb="4">
      <t>シン</t>
    </rPh>
    <rPh sb="4" eb="5">
      <t>ショウ</t>
    </rPh>
    <rPh sb="5" eb="6">
      <t>ダイ</t>
    </rPh>
    <rPh sb="9" eb="12">
      <t>シュウカイシツ</t>
    </rPh>
    <phoneticPr fontId="2"/>
  </si>
  <si>
    <t>12．5畳
（和室）</t>
    <rPh sb="4" eb="5">
      <t>ジョウ</t>
    </rPh>
    <phoneticPr fontId="2"/>
  </si>
  <si>
    <t>12畳
（和室）</t>
    <rPh sb="2" eb="3">
      <t>ジョウ</t>
    </rPh>
    <phoneticPr fontId="2"/>
  </si>
  <si>
    <t>44畳
（和室）</t>
    <rPh sb="2" eb="3">
      <t>ジョウ</t>
    </rPh>
    <phoneticPr fontId="2"/>
  </si>
  <si>
    <t>18畳
（和室）</t>
    <rPh sb="2" eb="3">
      <t>ジョウ</t>
    </rPh>
    <phoneticPr fontId="2"/>
  </si>
  <si>
    <t>108人
（一体利用）</t>
    <rPh sb="3" eb="4">
      <t>ニン</t>
    </rPh>
    <phoneticPr fontId="2"/>
  </si>
  <si>
    <t>15畳
（和室）</t>
    <rPh sb="2" eb="3">
      <t>ジョウ</t>
    </rPh>
    <phoneticPr fontId="2"/>
  </si>
  <si>
    <t>10畳
（和室）</t>
    <rPh sb="2" eb="3">
      <t>ジョウ</t>
    </rPh>
    <phoneticPr fontId="2"/>
  </si>
  <si>
    <t>4階　第１技能習得室</t>
    <rPh sb="1" eb="2">
      <t>カイ</t>
    </rPh>
    <rPh sb="3" eb="4">
      <t>ダイ</t>
    </rPh>
    <rPh sb="5" eb="7">
      <t>ギノウ</t>
    </rPh>
    <rPh sb="7" eb="9">
      <t>シュウトク</t>
    </rPh>
    <rPh sb="9" eb="10">
      <t>シツ</t>
    </rPh>
    <phoneticPr fontId="2"/>
  </si>
  <si>
    <t>39.00㎡</t>
    <phoneticPr fontId="2"/>
  </si>
  <si>
    <t>39畳（和室）</t>
    <rPh sb="2" eb="3">
      <t>ジョウ</t>
    </rPh>
    <rPh sb="4" eb="6">
      <t>ワシツ</t>
    </rPh>
    <phoneticPr fontId="2"/>
  </si>
  <si>
    <t>89.18㎡</t>
    <phoneticPr fontId="2"/>
  </si>
  <si>
    <t>88.95㎡（工作室）</t>
    <rPh sb="7" eb="9">
      <t>コウサク</t>
    </rPh>
    <rPh sb="9" eb="10">
      <t>シツ</t>
    </rPh>
    <phoneticPr fontId="2"/>
  </si>
  <si>
    <t>24畳
（和室、一体利用）</t>
    <rPh sb="2" eb="3">
      <t>ジョウ</t>
    </rPh>
    <phoneticPr fontId="2"/>
  </si>
  <si>
    <t>団体名</t>
    <phoneticPr fontId="2"/>
  </si>
  <si>
    <t>フリガナ</t>
    <phoneticPr fontId="2"/>
  </si>
  <si>
    <t>申込者
氏   名</t>
    <rPh sb="0" eb="2">
      <t>モウシコミ</t>
    </rPh>
    <rPh sb="2" eb="3">
      <t>シャ</t>
    </rPh>
    <rPh sb="4" eb="5">
      <t>シ</t>
    </rPh>
    <rPh sb="8" eb="9">
      <t>メイ</t>
    </rPh>
    <phoneticPr fontId="2"/>
  </si>
  <si>
    <t>欄は必要があればご記入ください。</t>
    <rPh sb="0" eb="1">
      <t>ラン</t>
    </rPh>
    <rPh sb="2" eb="4">
      <t>ヒツヨウ</t>
    </rPh>
    <rPh sb="9" eb="11">
      <t>キニュウ</t>
    </rPh>
    <phoneticPr fontId="2"/>
  </si>
  <si>
    <t>欄は必ずご記入ください。</t>
    <rPh sb="0" eb="1">
      <t>ラン</t>
    </rPh>
    <rPh sb="2" eb="3">
      <t>カナラ</t>
    </rPh>
    <rPh sb="5" eb="7">
      <t>キニュウ</t>
    </rPh>
    <phoneticPr fontId="2"/>
  </si>
  <si>
    <t>欄は記入しないでください。</t>
    <rPh sb="0" eb="1">
      <t>ラン</t>
    </rPh>
    <rPh sb="2" eb="4">
      <t>キニュウ</t>
    </rPh>
    <phoneticPr fontId="2"/>
  </si>
  <si>
    <t>　マイクスタンド（卓上・床上）</t>
    <rPh sb="9" eb="11">
      <t>タクジョウ</t>
    </rPh>
    <rPh sb="12" eb="14">
      <t>ユカウエ</t>
    </rPh>
    <phoneticPr fontId="2"/>
  </si>
  <si>
    <t>【無料貸出備品（受付までお問い合わせください）】</t>
    <rPh sb="1" eb="3">
      <t>ムリョウ</t>
    </rPh>
    <rPh sb="3" eb="5">
      <t>カシダシ</t>
    </rPh>
    <rPh sb="5" eb="7">
      <t>ビヒン</t>
    </rPh>
    <rPh sb="8" eb="10">
      <t>ウケツケ</t>
    </rPh>
    <rPh sb="13" eb="14">
      <t>ト</t>
    </rPh>
    <rPh sb="15" eb="16">
      <t>ア</t>
    </rPh>
    <phoneticPr fontId="2"/>
  </si>
  <si>
    <t>　利用部屋内の備付備品（ホワイトボード、スクリーン等）</t>
    <rPh sb="1" eb="3">
      <t>リヨウ</t>
    </rPh>
    <rPh sb="3" eb="5">
      <t>ヘヤ</t>
    </rPh>
    <rPh sb="5" eb="6">
      <t>ナイ</t>
    </rPh>
    <rPh sb="7" eb="9">
      <t>ソナエツケ</t>
    </rPh>
    <rPh sb="9" eb="11">
      <t>ビヒン</t>
    </rPh>
    <phoneticPr fontId="2"/>
  </si>
  <si>
    <t>　ワイヤレスマイク付スピーカー（ハンドマイク・ピンマイク）</t>
    <rPh sb="9" eb="10">
      <t>ツ</t>
    </rPh>
    <phoneticPr fontId="2"/>
  </si>
  <si>
    <t>　電源延長コード</t>
    <rPh sb="1" eb="3">
      <t>デンゲン</t>
    </rPh>
    <rPh sb="3" eb="5">
      <t>エンチョウ</t>
    </rPh>
    <phoneticPr fontId="2"/>
  </si>
  <si>
    <t>　　【無料貸出部屋（福祉団体のみ利用可）】</t>
    <phoneticPr fontId="2"/>
  </si>
  <si>
    <t>　　【　備　考　】</t>
    <phoneticPr fontId="2"/>
  </si>
  <si>
    <t>福井県社会福祉センターの利用にあたって（お願い）</t>
  </si>
  <si>
    <t>＜利用申込について＞</t>
    <phoneticPr fontId="2"/>
  </si>
  <si>
    <t>＜行事案内について＞</t>
    <phoneticPr fontId="2"/>
  </si>
  <si>
    <t>＜駐車場について＞</t>
    <phoneticPr fontId="2"/>
  </si>
  <si>
    <t>＜冷暖房について＞</t>
    <phoneticPr fontId="2"/>
  </si>
  <si>
    <t>＜利用について＞</t>
    <phoneticPr fontId="2"/>
  </si>
  <si>
    <t>＜利用後について＞</t>
    <phoneticPr fontId="2"/>
  </si>
  <si>
    <t>4階　母子・父子第１談話室</t>
    <rPh sb="1" eb="2">
      <t>カイ</t>
    </rPh>
    <rPh sb="3" eb="5">
      <t>ボシ</t>
    </rPh>
    <rPh sb="6" eb="8">
      <t>フシ</t>
    </rPh>
    <rPh sb="8" eb="9">
      <t>ダイ</t>
    </rPh>
    <rPh sb="10" eb="13">
      <t>ダンワシツ</t>
    </rPh>
    <phoneticPr fontId="2"/>
  </si>
  <si>
    <t>4階　母子・父子第２談話室</t>
    <rPh sb="1" eb="2">
      <t>カイ</t>
    </rPh>
    <rPh sb="3" eb="5">
      <t>ボシ</t>
    </rPh>
    <rPh sb="8" eb="9">
      <t>ダイ</t>
    </rPh>
    <rPh sb="10" eb="13">
      <t>ダンワシツ</t>
    </rPh>
    <phoneticPr fontId="2"/>
  </si>
  <si>
    <t>4階　母子・父子第３談話室</t>
    <rPh sb="1" eb="2">
      <t>カイ</t>
    </rPh>
    <rPh sb="3" eb="5">
      <t>ボシ</t>
    </rPh>
    <rPh sb="8" eb="9">
      <t>ダイ</t>
    </rPh>
    <rPh sb="10" eb="13">
      <t>ダンワシツ</t>
    </rPh>
    <phoneticPr fontId="2"/>
  </si>
  <si>
    <t>4階　母子・父子会議室</t>
    <rPh sb="1" eb="2">
      <t>カイ</t>
    </rPh>
    <rPh sb="3" eb="5">
      <t>ボシ</t>
    </rPh>
    <rPh sb="8" eb="11">
      <t>カイギシツ</t>
    </rPh>
    <phoneticPr fontId="2"/>
  </si>
  <si>
    <t>令和　　　　年　　　　月　　　　日</t>
    <rPh sb="0" eb="2">
      <t>レイワ</t>
    </rPh>
    <rPh sb="6" eb="7">
      <t>ネン</t>
    </rPh>
    <rPh sb="11" eb="12">
      <t>ガツ</t>
    </rPh>
    <rPh sb="16" eb="17">
      <t>ニチ</t>
    </rPh>
    <phoneticPr fontId="2"/>
  </si>
  <si>
    <t>※超過時間は前延長、後延長とも1時間までを限度とする</t>
    <rPh sb="1" eb="3">
      <t>チョウカ</t>
    </rPh>
    <rPh sb="3" eb="5">
      <t>ジカン</t>
    </rPh>
    <rPh sb="16" eb="18">
      <t>ジカン</t>
    </rPh>
    <rPh sb="21" eb="23">
      <t>ゲンド</t>
    </rPh>
    <phoneticPr fontId="2"/>
  </si>
  <si>
    <t>　 利用人数　(約</t>
    <phoneticPr fontId="2"/>
  </si>
  <si>
    <t>令和元年10月</t>
    <rPh sb="0" eb="2">
      <t>レイワ</t>
    </rPh>
    <rPh sb="2" eb="3">
      <t>ガン</t>
    </rPh>
    <rPh sb="3" eb="4">
      <t>ネン</t>
    </rPh>
    <rPh sb="6" eb="7">
      <t>ガツ</t>
    </rPh>
    <phoneticPr fontId="2"/>
  </si>
  <si>
    <t>体育館冷暖房利用料： 1時間につき630円別途請求</t>
    <rPh sb="6" eb="8">
      <t>リヨウ</t>
    </rPh>
    <phoneticPr fontId="2"/>
  </si>
  <si>
    <t>福井県社会福祉センター利用料一覧表</t>
    <rPh sb="0" eb="3">
      <t>フクイケン</t>
    </rPh>
    <rPh sb="3" eb="5">
      <t>シャカイ</t>
    </rPh>
    <rPh sb="5" eb="7">
      <t>フクシ</t>
    </rPh>
    <rPh sb="11" eb="13">
      <t>リヨウ</t>
    </rPh>
    <rPh sb="13" eb="14">
      <t>リョウ</t>
    </rPh>
    <rPh sb="14" eb="16">
      <t>イチラン</t>
    </rPh>
    <rPh sb="16" eb="17">
      <t>ヒョウ</t>
    </rPh>
    <phoneticPr fontId="2"/>
  </si>
  <si>
    <t>総務企画課長</t>
    <rPh sb="2" eb="4">
      <t>キカク</t>
    </rPh>
    <phoneticPr fontId="2"/>
  </si>
  <si>
    <t>利用料合計</t>
    <rPh sb="0" eb="2">
      <t>リヨウ</t>
    </rPh>
    <rPh sb="3" eb="5">
      <t>ゴウケイ</t>
    </rPh>
    <phoneticPr fontId="2"/>
  </si>
  <si>
    <t>10％対象税込計
（内税）（①＋②）</t>
    <rPh sb="3" eb="5">
      <t>タイショウ</t>
    </rPh>
    <rPh sb="5" eb="7">
      <t>ゼイコミ</t>
    </rPh>
    <rPh sb="7" eb="8">
      <t>ケイ</t>
    </rPh>
    <rPh sb="10" eb="12">
      <t>ウチゼイ</t>
    </rPh>
    <phoneticPr fontId="2"/>
  </si>
  <si>
    <t>(登録番号T5-2100-0500-0630)</t>
    <rPh sb="1" eb="3">
      <t>トウロク</t>
    </rPh>
    <rPh sb="3" eb="5">
      <t>バンゴウ</t>
    </rPh>
    <phoneticPr fontId="2"/>
  </si>
  <si>
    <t>910</t>
    <phoneticPr fontId="2"/>
  </si>
  <si>
    <t>0026</t>
    <phoneticPr fontId="2"/>
  </si>
  <si>
    <t>0776</t>
    <phoneticPr fontId="2"/>
  </si>
  <si>
    <t>24</t>
    <phoneticPr fontId="2"/>
  </si>
  <si>
    <t>2339</t>
    <phoneticPr fontId="2"/>
  </si>
  <si>
    <t>台）</t>
    <rPh sb="0" eb="1">
      <t>ダイ</t>
    </rPh>
    <phoneticPr fontId="2"/>
  </si>
  <si>
    <t>名)　駐車予想台数(約</t>
    <phoneticPr fontId="2"/>
  </si>
  <si>
    <t>冷暖房
料金</t>
    <rPh sb="0" eb="3">
      <t>レイダンボウ</t>
    </rPh>
    <rPh sb="4" eb="5">
      <t>リョウ</t>
    </rPh>
    <rPh sb="5" eb="6">
      <t>キン</t>
    </rPh>
    <phoneticPr fontId="2"/>
  </si>
  <si>
    <r>
      <rPr>
        <b/>
        <sz val="10.5"/>
        <color indexed="10"/>
        <rFont val="ＭＳ Ｐゴシック"/>
        <family val="3"/>
        <charset val="128"/>
      </rPr>
      <t>※体育館をご利用の場合のみ</t>
    </r>
    <r>
      <rPr>
        <sz val="10.5"/>
        <rFont val="ＭＳ Ｐゴシック"/>
        <family val="3"/>
        <charset val="128"/>
      </rPr>
      <t>必要に応じて下記もご記入ください。</t>
    </r>
    <rPh sb="1" eb="4">
      <t>タイイクカン</t>
    </rPh>
    <rPh sb="6" eb="8">
      <t>リヨウ</t>
    </rPh>
    <rPh sb="9" eb="11">
      <t>バアイ</t>
    </rPh>
    <rPh sb="13" eb="15">
      <t>ヒツヨウ</t>
    </rPh>
    <rPh sb="16" eb="17">
      <t>オウ</t>
    </rPh>
    <rPh sb="19" eb="21">
      <t>カキ</t>
    </rPh>
    <rPh sb="23" eb="25">
      <t>キニュウ</t>
    </rPh>
    <phoneticPr fontId="2"/>
  </si>
  <si>
    <t>利用申込日：令和</t>
    <rPh sb="0" eb="2">
      <t>リヨウ</t>
    </rPh>
    <rPh sb="2" eb="4">
      <t>モウシコミ</t>
    </rPh>
    <rPh sb="4" eb="5">
      <t>ビ</t>
    </rPh>
    <rPh sb="6" eb="8">
      <t>レイワ</t>
    </rPh>
    <phoneticPr fontId="2"/>
  </si>
  <si>
    <t>課　員</t>
    <rPh sb="0" eb="1">
      <t>カ</t>
    </rPh>
    <rPh sb="2" eb="3">
      <t>イン</t>
    </rPh>
    <phoneticPr fontId="2"/>
  </si>
  <si>
    <r>
      <rPr>
        <sz val="14"/>
        <rFont val="ＭＳ Ｐゴシック"/>
        <family val="3"/>
        <charset val="128"/>
      </rPr>
      <t>体育館冷暖房利用申請</t>
    </r>
    <r>
      <rPr>
        <sz val="11"/>
        <rFont val="ＭＳ Ｐゴシック"/>
        <family val="3"/>
        <charset val="128"/>
      </rPr>
      <t xml:space="preserve">
</t>
    </r>
    <r>
      <rPr>
        <sz val="14"/>
        <rFont val="ＭＳ Ｐゴシック"/>
        <family val="3"/>
        <charset val="128"/>
      </rPr>
      <t>（１時間あたり630円）</t>
    </r>
    <rPh sb="0" eb="3">
      <t>タイイクカン</t>
    </rPh>
    <rPh sb="3" eb="6">
      <t>レイダンボウ</t>
    </rPh>
    <rPh sb="6" eb="8">
      <t>リヨウ</t>
    </rPh>
    <rPh sb="8" eb="10">
      <t>シンセイ</t>
    </rPh>
    <rPh sb="13" eb="15">
      <t>ジカン</t>
    </rPh>
    <rPh sb="21" eb="22">
      <t>エン</t>
    </rPh>
    <phoneticPr fontId="2"/>
  </si>
  <si>
    <t>区分</t>
    <rPh sb="0" eb="2">
      <t>クブン</t>
    </rPh>
    <phoneticPr fontId="2"/>
  </si>
  <si>
    <t>マイク使用の有無（無料）</t>
    <rPh sb="3" eb="5">
      <t>シヨウ</t>
    </rPh>
    <rPh sb="6" eb="8">
      <t>ウム</t>
    </rPh>
    <rPh sb="9" eb="11">
      <t>ムリョウ</t>
    </rPh>
    <phoneticPr fontId="2"/>
  </si>
  <si>
    <r>
      <t>利用目的</t>
    </r>
    <r>
      <rPr>
        <sz val="11"/>
        <rFont val="ＭＳ Ｐゴシック"/>
        <family val="3"/>
        <charset val="128"/>
      </rPr>
      <t>（会議等の名称）</t>
    </r>
    <rPh sb="0" eb="4">
      <t>リヨウモクテキ</t>
    </rPh>
    <rPh sb="5" eb="7">
      <t>カイギ</t>
    </rPh>
    <rPh sb="7" eb="8">
      <t>トウ</t>
    </rPh>
    <rPh sb="9" eb="11">
      <t>メイショウ</t>
    </rPh>
    <phoneticPr fontId="2"/>
  </si>
  <si>
    <t>その他希望等</t>
    <rPh sb="2" eb="3">
      <t>タ</t>
    </rPh>
    <rPh sb="3" eb="5">
      <t>キボウ</t>
    </rPh>
    <rPh sb="5" eb="6">
      <t>ナド</t>
    </rPh>
    <phoneticPr fontId="2"/>
  </si>
  <si>
    <r>
      <t>掲示板表示名</t>
    </r>
    <r>
      <rPr>
        <sz val="10.5"/>
        <rFont val="ＭＳ Ｐゴシック"/>
        <family val="3"/>
        <charset val="128"/>
      </rPr>
      <t>（最大20文字）</t>
    </r>
    <rPh sb="0" eb="3">
      <t>ケイジバン</t>
    </rPh>
    <rPh sb="3" eb="5">
      <t>ヒョウジ</t>
    </rPh>
    <rPh sb="5" eb="6">
      <t>メイ</t>
    </rPh>
    <rPh sb="7" eb="9">
      <t>サイダイ</t>
    </rPh>
    <rPh sb="11" eb="13">
      <t>モジ</t>
    </rPh>
    <phoneticPr fontId="2"/>
  </si>
  <si>
    <t>②小計</t>
    <rPh sb="1" eb="3">
      <t>ショウケイ</t>
    </rPh>
    <phoneticPr fontId="2"/>
  </si>
  <si>
    <t>福井県社会福祉センター利用料請求書</t>
    <rPh sb="0" eb="1">
      <t>フク</t>
    </rPh>
    <rPh sb="1" eb="2">
      <t>イ</t>
    </rPh>
    <rPh sb="2" eb="3">
      <t>ケン</t>
    </rPh>
    <rPh sb="3" eb="5">
      <t>シャカイ</t>
    </rPh>
    <rPh sb="5" eb="7">
      <t>フクシ</t>
    </rPh>
    <rPh sb="11" eb="14">
      <t>リヨウリョウ</t>
    </rPh>
    <rPh sb="14" eb="17">
      <t>セイキュウショ</t>
    </rPh>
    <phoneticPr fontId="2"/>
  </si>
  <si>
    <r>
      <t>社会福祉法人　</t>
    </r>
    <r>
      <rPr>
        <sz val="14"/>
        <rFont val="ＭＳ Ｐゴシック"/>
        <family val="3"/>
        <charset val="128"/>
      </rPr>
      <t>福井県社会福祉協議会長</t>
    </r>
    <rPh sb="0" eb="2">
      <t>シャカイ</t>
    </rPh>
    <rPh sb="2" eb="4">
      <t>フクシ</t>
    </rPh>
    <rPh sb="4" eb="6">
      <t>ホウジン</t>
    </rPh>
    <rPh sb="7" eb="8">
      <t>フク</t>
    </rPh>
    <rPh sb="8" eb="9">
      <t>イ</t>
    </rPh>
    <rPh sb="9" eb="10">
      <t>ケン</t>
    </rPh>
    <rPh sb="10" eb="12">
      <t>シャカイ</t>
    </rPh>
    <rPh sb="12" eb="14">
      <t>フクシ</t>
    </rPh>
    <rPh sb="14" eb="17">
      <t>キョウギカイ</t>
    </rPh>
    <rPh sb="17" eb="18">
      <t>チョウ</t>
    </rPh>
    <phoneticPr fontId="2"/>
  </si>
  <si>
    <t>ご請求金額より振込手数料を差し引かずにお振込みください。お支払いは使用後３０日以内にお願いします。現金でお支払いの場合は本書をご持参の上、お釣りのないようお願いします。</t>
    <phoneticPr fontId="2"/>
  </si>
  <si>
    <t>福井県社会福祉センター利用料請求書（控）</t>
    <rPh sb="0" eb="1">
      <t>フク</t>
    </rPh>
    <rPh sb="1" eb="2">
      <t>イ</t>
    </rPh>
    <rPh sb="2" eb="3">
      <t>ケン</t>
    </rPh>
    <rPh sb="3" eb="5">
      <t>シャカイ</t>
    </rPh>
    <rPh sb="5" eb="7">
      <t>フクシ</t>
    </rPh>
    <rPh sb="11" eb="14">
      <t>リヨウリョウ</t>
    </rPh>
    <rPh sb="14" eb="17">
      <t>セイキュウショ</t>
    </rPh>
    <rPh sb="18" eb="19">
      <t>ヒカ</t>
    </rPh>
    <phoneticPr fontId="2"/>
  </si>
  <si>
    <t>福井県社会福祉センター利用料領収書</t>
    <rPh sb="0" eb="1">
      <t>フク</t>
    </rPh>
    <rPh sb="1" eb="2">
      <t>イ</t>
    </rPh>
    <rPh sb="2" eb="3">
      <t>ケン</t>
    </rPh>
    <rPh sb="3" eb="5">
      <t>シャカイ</t>
    </rPh>
    <rPh sb="5" eb="7">
      <t>フクシ</t>
    </rPh>
    <rPh sb="11" eb="14">
      <t>リヨウリョウ</t>
    </rPh>
    <rPh sb="14" eb="17">
      <t>リョウシュウショ</t>
    </rPh>
    <phoneticPr fontId="2"/>
  </si>
  <si>
    <t>上記のとおり領収いたしました。</t>
    <rPh sb="0" eb="2">
      <t>ジョウキ</t>
    </rPh>
    <rPh sb="6" eb="8">
      <t>リョウシュウ</t>
    </rPh>
    <phoneticPr fontId="2"/>
  </si>
  <si>
    <t>年　　　月　　　日</t>
    <rPh sb="0" eb="1">
      <t>ネン</t>
    </rPh>
    <rPh sb="4" eb="5">
      <t>ガツ</t>
    </rPh>
    <rPh sb="8" eb="9">
      <t>ニチ</t>
    </rPh>
    <phoneticPr fontId="2"/>
  </si>
  <si>
    <r>
      <rPr>
        <sz val="12"/>
        <rFont val="ＭＳ Ｐゴシック"/>
        <family val="3"/>
        <charset val="128"/>
      </rPr>
      <t>社会福祉法人</t>
    </r>
    <r>
      <rPr>
        <sz val="14"/>
        <rFont val="ＭＳ Ｐゴシック"/>
        <family val="3"/>
        <charset val="128"/>
      </rPr>
      <t>　福井県社会福祉協議会長</t>
    </r>
    <rPh sb="0" eb="6">
      <t>シャカイフクシホウジン</t>
    </rPh>
    <rPh sb="7" eb="17">
      <t>フクイケンシャカイフクシキョウギカイ</t>
    </rPh>
    <rPh sb="17" eb="18">
      <t>チョウ</t>
    </rPh>
    <phoneticPr fontId="2"/>
  </si>
  <si>
    <t>福井県社会福祉センター利用料領収書（控）</t>
    <rPh sb="0" eb="1">
      <t>フク</t>
    </rPh>
    <rPh sb="1" eb="2">
      <t>イ</t>
    </rPh>
    <rPh sb="2" eb="3">
      <t>ケン</t>
    </rPh>
    <rPh sb="3" eb="5">
      <t>シャカイ</t>
    </rPh>
    <rPh sb="5" eb="7">
      <t>フクシ</t>
    </rPh>
    <rPh sb="11" eb="14">
      <t>リヨウリョウ</t>
    </rPh>
    <rPh sb="14" eb="17">
      <t>リョウシュウショ</t>
    </rPh>
    <rPh sb="18" eb="19">
      <t>ヒカ</t>
    </rPh>
    <phoneticPr fontId="2"/>
  </si>
  <si>
    <t>福井県福井市光陽２丁目3-22福井県社会福祉センター</t>
    <rPh sb="0" eb="3">
      <t>フクイケン</t>
    </rPh>
    <rPh sb="3" eb="6">
      <t>フクイシ</t>
    </rPh>
    <rPh sb="6" eb="8">
      <t>コウヨウ</t>
    </rPh>
    <rPh sb="9" eb="11">
      <t>チョウメ</t>
    </rPh>
    <rPh sb="15" eb="18">
      <t>フクイケン</t>
    </rPh>
    <rPh sb="18" eb="20">
      <t>シャカイ</t>
    </rPh>
    <rPh sb="20" eb="22">
      <t>フクシ</t>
    </rPh>
    <phoneticPr fontId="2"/>
  </si>
  <si>
    <t>・</t>
    <phoneticPr fontId="2"/>
  </si>
  <si>
    <t>　</t>
    <phoneticPr fontId="2"/>
  </si>
  <si>
    <t xml:space="preserve">  </t>
    <phoneticPr fontId="2"/>
  </si>
  <si>
    <t>仮予約後、当センター受付またはホームページにて配布している利用申込書をご提出ください。
利用申込書の受付をもって本予約とさせていただきます。
なお、申込書の提出がない場合のご利用は認められません。また、キャンセルや内容を変更される場合は速やかにご連絡ください。（仮予約の場合も含む）</t>
    <phoneticPr fontId="2"/>
  </si>
  <si>
    <t>実施される行事の案内文書等には問い合わせ先（行事主催者の連絡先）を明記し、当センターの電話番号は記載しないようお願いします。</t>
    <phoneticPr fontId="2"/>
  </si>
  <si>
    <t>冷房は７月11日～９月10日、暖房は12月１日～３月31日は無料でご利用いただけます。
なお、指定期間外の冷暖房利用につきましては受付までお問い合わせください。</t>
    <rPh sb="4" eb="5">
      <t>ガツ</t>
    </rPh>
    <rPh sb="7" eb="8">
      <t>ニチ</t>
    </rPh>
    <rPh sb="10" eb="11">
      <t>ガツ</t>
    </rPh>
    <rPh sb="13" eb="14">
      <t>ニチ</t>
    </rPh>
    <rPh sb="20" eb="21">
      <t>ガツ</t>
    </rPh>
    <rPh sb="22" eb="23">
      <t>ニチ</t>
    </rPh>
    <rPh sb="25" eb="26">
      <t>ガツ</t>
    </rPh>
    <rPh sb="28" eb="29">
      <t>ニチ</t>
    </rPh>
    <phoneticPr fontId="2"/>
  </si>
  <si>
    <t>体育館の冷暖房利用を希望される場合は、事前申込みをお願いします。
※指定期間内外にかかわらず、１時間あたり６３０円の利用料が加算されます。</t>
    <phoneticPr fontId="2"/>
  </si>
  <si>
    <t>マイクの利用を希望される場合はワイヤレスマイク付スピーカー、マイクスタンドを無料で貸し出しますので受付までお申し出ください。
当センター以外のワイヤレスマイクを使用される場合、周辺施設と電波干渉する場合がありますので受付までご相談ください。</t>
    <phoneticPr fontId="2"/>
  </si>
  <si>
    <t>貴重品等の管理は利用者側で行ってください。センター内で発生した盗難等には一切責任を負いませんのでご了承ください。</t>
    <phoneticPr fontId="2"/>
  </si>
  <si>
    <t>机椅子のレイアウト等を利用前の状態に戻し、借りられた備品等は受付に返却いただくようお願いします。
万が一設備などを損傷または滅失したときは、ただちに職員までお知らせください。
故意または過失が認められる場合には、修理費相当額を請求させていただく場合がございます。</t>
    <phoneticPr fontId="2"/>
  </si>
  <si>
    <t>利用時間中に発生したごみ等は、利用者の責任でお持ち帰りください。</t>
    <phoneticPr fontId="2"/>
  </si>
  <si>
    <t>後日、請求書をお送りしますので、記載された納入期限までに請求額を当センター受付までご持参、または銀行口座へのお振込をお願いします。（振込手数料はご負担ください）</t>
    <phoneticPr fontId="2"/>
  </si>
  <si>
    <t>秩序または風俗を乱す行為をすること</t>
    <phoneticPr fontId="2"/>
  </si>
  <si>
    <t>立入禁止区域に立ち入ること</t>
    <phoneticPr fontId="2"/>
  </si>
  <si>
    <t>寄附金の募集</t>
    <phoneticPr fontId="2"/>
  </si>
  <si>
    <t>その他これらに類する行為</t>
    <phoneticPr fontId="2"/>
  </si>
  <si>
    <t>物品等の販売</t>
    <phoneticPr fontId="2"/>
  </si>
  <si>
    <t>当センター以外の駐車場や付近の路上等に停められた場合、会議等の時間中でも移動していただきます。</t>
    <phoneticPr fontId="2"/>
  </si>
  <si>
    <t>駐車場での盗難、事故等には一切責任を負いませんのでご了承ください。</t>
    <phoneticPr fontId="2"/>
  </si>
  <si>
    <t>施設等を損傷し、または滅失させること</t>
    <phoneticPr fontId="2"/>
  </si>
  <si>
    <t>禁止行為…次に掲げる行為はしないでください。</t>
    <rPh sb="0" eb="4">
      <t>キンシコウイ</t>
    </rPh>
    <rPh sb="5" eb="6">
      <t>ツギ</t>
    </rPh>
    <rPh sb="7" eb="8">
      <t>カカ</t>
    </rPh>
    <rPh sb="10" eb="12">
      <t>コウイ</t>
    </rPh>
    <phoneticPr fontId="2"/>
  </si>
  <si>
    <t>当センターの正面駐車場または東側駐車場をご利用ください。なお、相当数の駐車が見込まれる場合は駐車場の整理にご協力をお願いします。
（駐車可能台数　正面駐車場：一般9台＋ハートフルパーキング24台、東側駐車場：105台）</t>
    <phoneticPr fontId="2"/>
  </si>
  <si>
    <t>【時間表】</t>
    <rPh sb="1" eb="4">
      <t>ジカンヒョウ</t>
    </rPh>
    <phoneticPr fontId="2"/>
  </si>
  <si>
    <t>【料金区分】</t>
    <rPh sb="1" eb="5">
      <t>リョウキンクブン</t>
    </rPh>
    <phoneticPr fontId="2"/>
  </si>
  <si>
    <t>A</t>
  </si>
  <si>
    <t>B</t>
  </si>
  <si>
    <t>C</t>
  </si>
  <si>
    <t>D</t>
  </si>
  <si>
    <t>E</t>
  </si>
  <si>
    <t>F</t>
  </si>
  <si>
    <t>G</t>
  </si>
  <si>
    <t>H</t>
  </si>
  <si>
    <t>I</t>
  </si>
  <si>
    <t>J</t>
  </si>
  <si>
    <t>K</t>
  </si>
  <si>
    <t>L</t>
  </si>
  <si>
    <t>M</t>
  </si>
  <si>
    <t>N</t>
  </si>
  <si>
    <t>O</t>
  </si>
  <si>
    <t>P</t>
    <phoneticPr fontId="2"/>
  </si>
  <si>
    <t>Q</t>
    <phoneticPr fontId="2"/>
  </si>
  <si>
    <t>R</t>
    <phoneticPr fontId="2"/>
  </si>
  <si>
    <t>S</t>
    <phoneticPr fontId="2"/>
  </si>
  <si>
    <t>時間帯</t>
    <rPh sb="0" eb="2">
      <t>ジカン</t>
    </rPh>
    <rPh sb="2" eb="3">
      <t>タイ</t>
    </rPh>
    <phoneticPr fontId="2"/>
  </si>
  <si>
    <t>午前</t>
  </si>
  <si>
    <t>午前+超過1時間</t>
  </si>
  <si>
    <t>午前+超過2時間</t>
  </si>
  <si>
    <t>午後</t>
  </si>
  <si>
    <t>午後+超過1時間</t>
  </si>
  <si>
    <t>午後+超過2時間</t>
  </si>
  <si>
    <t>夜間</t>
  </si>
  <si>
    <t>夜間+超過1時間</t>
  </si>
  <si>
    <t>夜間+超過2時間</t>
  </si>
  <si>
    <t>全日</t>
  </si>
  <si>
    <t>全日+超過1時間</t>
  </si>
  <si>
    <t>全日+超過2時間</t>
  </si>
  <si>
    <t>午後+夜間</t>
  </si>
  <si>
    <t>午後+夜間+超過1時間</t>
  </si>
  <si>
    <t>午後+夜間+超過2時間</t>
  </si>
  <si>
    <t>全日+夜間</t>
  </si>
  <si>
    <t>全日+夜間+超過1時間</t>
  </si>
  <si>
    <t>全日+夜間+超過2時間</t>
    <phoneticPr fontId="2"/>
  </si>
  <si>
    <t>超過1時間</t>
    <phoneticPr fontId="2"/>
  </si>
  <si>
    <t>終了時間</t>
    <rPh sb="0" eb="4">
      <t>シュウリョウジカン</t>
    </rPh>
    <phoneticPr fontId="2"/>
  </si>
  <si>
    <t>09:00</t>
    <phoneticPr fontId="2"/>
  </si>
  <si>
    <t>09:30</t>
    <phoneticPr fontId="2"/>
  </si>
  <si>
    <t>10:00</t>
    <phoneticPr fontId="2"/>
  </si>
  <si>
    <t>10:30</t>
    <phoneticPr fontId="2"/>
  </si>
  <si>
    <t>11:00</t>
    <phoneticPr fontId="2"/>
  </si>
  <si>
    <t>11:30</t>
    <phoneticPr fontId="2"/>
  </si>
  <si>
    <t>12:00</t>
    <phoneticPr fontId="2"/>
  </si>
  <si>
    <t>12:30</t>
    <phoneticPr fontId="2"/>
  </si>
  <si>
    <t>13:00</t>
    <phoneticPr fontId="2"/>
  </si>
  <si>
    <t>13:30</t>
    <phoneticPr fontId="2"/>
  </si>
  <si>
    <t>14:00</t>
    <phoneticPr fontId="2"/>
  </si>
  <si>
    <t>14:30</t>
    <phoneticPr fontId="2"/>
  </si>
  <si>
    <t>15:00</t>
    <phoneticPr fontId="2"/>
  </si>
  <si>
    <t>15:30</t>
    <phoneticPr fontId="2"/>
  </si>
  <si>
    <t>16:00</t>
    <phoneticPr fontId="2"/>
  </si>
  <si>
    <t>16:30</t>
    <phoneticPr fontId="2"/>
  </si>
  <si>
    <t>17:00</t>
    <phoneticPr fontId="2"/>
  </si>
  <si>
    <t>17:30</t>
    <phoneticPr fontId="2"/>
  </si>
  <si>
    <t>18:00</t>
    <phoneticPr fontId="2"/>
  </si>
  <si>
    <t>18:30</t>
    <phoneticPr fontId="2"/>
  </si>
  <si>
    <t>19:00</t>
    <phoneticPr fontId="2"/>
  </si>
  <si>
    <t>19:30</t>
    <phoneticPr fontId="2"/>
  </si>
  <si>
    <t>20:00</t>
    <phoneticPr fontId="2"/>
  </si>
  <si>
    <t>20:30</t>
    <phoneticPr fontId="2"/>
  </si>
  <si>
    <t>21:00</t>
    <phoneticPr fontId="2"/>
  </si>
  <si>
    <t>21:30</t>
    <phoneticPr fontId="2"/>
  </si>
  <si>
    <t>22:00</t>
    <phoneticPr fontId="2"/>
  </si>
  <si>
    <t>開始時間</t>
    <rPh sb="0" eb="4">
      <t>カイシジカン</t>
    </rPh>
    <phoneticPr fontId="2"/>
  </si>
  <si>
    <t>08:00</t>
    <phoneticPr fontId="2"/>
  </si>
  <si>
    <t>C</t>
    <phoneticPr fontId="2"/>
  </si>
  <si>
    <t>K</t>
    <phoneticPr fontId="2"/>
  </si>
  <si>
    <t>L</t>
    <phoneticPr fontId="2"/>
  </si>
  <si>
    <t>Q</t>
  </si>
  <si>
    <t>08:30</t>
    <phoneticPr fontId="2"/>
  </si>
  <si>
    <t>P</t>
  </si>
  <si>
    <t>-</t>
  </si>
  <si>
    <t>E</t>
    <phoneticPr fontId="2"/>
  </si>
  <si>
    <t>F</t>
    <phoneticPr fontId="2"/>
  </si>
  <si>
    <t>N</t>
    <phoneticPr fontId="2"/>
  </si>
  <si>
    <t>O</t>
    <phoneticPr fontId="2"/>
  </si>
  <si>
    <t>H</t>
    <phoneticPr fontId="2"/>
  </si>
  <si>
    <t>I</t>
    <phoneticPr fontId="2"/>
  </si>
  <si>
    <t>【収納計算書用時間区分】</t>
    <rPh sb="1" eb="3">
      <t>シュウノウ</t>
    </rPh>
    <rPh sb="3" eb="7">
      <t>ケイサンショヨウ</t>
    </rPh>
    <rPh sb="7" eb="11">
      <t>ジカンクブン</t>
    </rPh>
    <phoneticPr fontId="2"/>
  </si>
  <si>
    <t>９～１２</t>
    <phoneticPr fontId="2"/>
  </si>
  <si>
    <t>１３～１７</t>
    <phoneticPr fontId="2"/>
  </si>
  <si>
    <t>１７～２１</t>
    <phoneticPr fontId="2"/>
  </si>
  <si>
    <t>９～１７</t>
    <phoneticPr fontId="2"/>
  </si>
  <si>
    <t>超過時間</t>
    <phoneticPr fontId="2"/>
  </si>
  <si>
    <t>【モニター表示順番】</t>
    <rPh sb="5" eb="7">
      <t>ヒョウジ</t>
    </rPh>
    <rPh sb="7" eb="9">
      <t>ジュンバン</t>
    </rPh>
    <phoneticPr fontId="2"/>
  </si>
  <si>
    <t>順番</t>
    <rPh sb="0" eb="2">
      <t>ジュンバン</t>
    </rPh>
    <phoneticPr fontId="2"/>
  </si>
  <si>
    <t>時間帯</t>
    <rPh sb="0" eb="3">
      <t>ジカンタイ</t>
    </rPh>
    <phoneticPr fontId="2"/>
  </si>
  <si>
    <t>福井県社会福祉センター利用料一覧表</t>
    <phoneticPr fontId="2"/>
  </si>
  <si>
    <t>【一般料金】</t>
    <rPh sb="1" eb="5">
      <t>イッパンリョウキン</t>
    </rPh>
    <phoneticPr fontId="2"/>
  </si>
  <si>
    <t>単位（円）</t>
    <rPh sb="0" eb="2">
      <t>タンイ</t>
    </rPh>
    <rPh sb="3" eb="4">
      <t>エン</t>
    </rPh>
    <phoneticPr fontId="2"/>
  </si>
  <si>
    <t>【一般料金】</t>
    <phoneticPr fontId="2"/>
  </si>
  <si>
    <t>R</t>
  </si>
  <si>
    <t>階　</t>
    <phoneticPr fontId="2"/>
  </si>
  <si>
    <t>午前</t>
    <rPh sb="0" eb="2">
      <t>ゴゼン</t>
    </rPh>
    <phoneticPr fontId="2"/>
  </si>
  <si>
    <t>午前+超過1時間</t>
    <rPh sb="0" eb="2">
      <t>ゴゼン</t>
    </rPh>
    <rPh sb="3" eb="5">
      <t>チョウカ</t>
    </rPh>
    <rPh sb="6" eb="8">
      <t>ジカン</t>
    </rPh>
    <phoneticPr fontId="2"/>
  </si>
  <si>
    <t>午前+超過2時間</t>
    <rPh sb="0" eb="2">
      <t>ゴゼン</t>
    </rPh>
    <rPh sb="3" eb="5">
      <t>チョウカ</t>
    </rPh>
    <rPh sb="6" eb="8">
      <t>ジカン</t>
    </rPh>
    <phoneticPr fontId="2"/>
  </si>
  <si>
    <t>午後</t>
    <phoneticPr fontId="2"/>
  </si>
  <si>
    <t>午後+超過1時間</t>
    <rPh sb="3" eb="5">
      <t>チョウカ</t>
    </rPh>
    <rPh sb="6" eb="8">
      <t>ジカン</t>
    </rPh>
    <phoneticPr fontId="2"/>
  </si>
  <si>
    <t>午後+超過2時間</t>
    <rPh sb="3" eb="5">
      <t>チョウカ</t>
    </rPh>
    <rPh sb="6" eb="8">
      <t>ジカン</t>
    </rPh>
    <phoneticPr fontId="2"/>
  </si>
  <si>
    <t>夜間+超過1時間</t>
    <rPh sb="3" eb="5">
      <t>チョウカ</t>
    </rPh>
    <rPh sb="6" eb="8">
      <t>ジカン</t>
    </rPh>
    <phoneticPr fontId="2"/>
  </si>
  <si>
    <t>夜間+超過2時間</t>
    <rPh sb="3" eb="5">
      <t>チョウカ</t>
    </rPh>
    <rPh sb="6" eb="8">
      <t>ジカン</t>
    </rPh>
    <phoneticPr fontId="2"/>
  </si>
  <si>
    <t>全日+超過1時間</t>
    <rPh sb="3" eb="5">
      <t>チョウカ</t>
    </rPh>
    <rPh sb="6" eb="8">
      <t>ジカン</t>
    </rPh>
    <phoneticPr fontId="2"/>
  </si>
  <si>
    <t>全日+超過2時間</t>
    <rPh sb="3" eb="5">
      <t>チョウカ</t>
    </rPh>
    <rPh sb="6" eb="8">
      <t>ジカン</t>
    </rPh>
    <phoneticPr fontId="2"/>
  </si>
  <si>
    <t>全日+夜間</t>
    <rPh sb="3" eb="5">
      <t>ヤカン</t>
    </rPh>
    <phoneticPr fontId="2"/>
  </si>
  <si>
    <t>全日+夜間+超過1時間</t>
    <rPh sb="6" eb="8">
      <t>チョウカ</t>
    </rPh>
    <rPh sb="9" eb="11">
      <t>ジカン</t>
    </rPh>
    <phoneticPr fontId="2"/>
  </si>
  <si>
    <t>全日+夜間+超過2時間</t>
    <rPh sb="6" eb="8">
      <t>チョウカ</t>
    </rPh>
    <rPh sb="9" eb="11">
      <t>ジカン</t>
    </rPh>
    <phoneticPr fontId="2"/>
  </si>
  <si>
    <t>54人</t>
    <phoneticPr fontId="2"/>
  </si>
  <si>
    <t>12畳
（和室）</t>
    <phoneticPr fontId="2"/>
  </si>
  <si>
    <t>24畳
（和室、一体利用）</t>
    <phoneticPr fontId="2"/>
  </si>
  <si>
    <t>20人</t>
    <phoneticPr fontId="2"/>
  </si>
  <si>
    <t>-</t>
    <phoneticPr fontId="2"/>
  </si>
  <si>
    <t>24人</t>
    <phoneticPr fontId="2"/>
  </si>
  <si>
    <t>63人</t>
    <phoneticPr fontId="2"/>
  </si>
  <si>
    <t>30人</t>
    <phoneticPr fontId="2"/>
  </si>
  <si>
    <t>12人</t>
    <phoneticPr fontId="2"/>
  </si>
  <si>
    <t>12．5畳
（和室）</t>
    <phoneticPr fontId="2"/>
  </si>
  <si>
    <t>50人</t>
    <phoneticPr fontId="2"/>
  </si>
  <si>
    <t>44畳
（和室）</t>
    <phoneticPr fontId="2"/>
  </si>
  <si>
    <t>18畳
（和室）</t>
    <phoneticPr fontId="2"/>
  </si>
  <si>
    <t>108人
（一体利用）</t>
    <phoneticPr fontId="2"/>
  </si>
  <si>
    <t>39畳（和室）</t>
    <phoneticPr fontId="2"/>
  </si>
  <si>
    <t>88.95㎡（工作室）</t>
    <phoneticPr fontId="2"/>
  </si>
  <si>
    <t>48人</t>
    <phoneticPr fontId="2"/>
  </si>
  <si>
    <t>15畳
（和室）</t>
    <phoneticPr fontId="2"/>
  </si>
  <si>
    <t>10畳
（和室）</t>
    <phoneticPr fontId="2"/>
  </si>
  <si>
    <t>【福祉団体料金　1/3に割引】</t>
    <rPh sb="1" eb="3">
      <t>フクシ</t>
    </rPh>
    <rPh sb="3" eb="5">
      <t>ダンタイ</t>
    </rPh>
    <rPh sb="5" eb="7">
      <t>リョウキン</t>
    </rPh>
    <rPh sb="12" eb="14">
      <t>ワリビキ</t>
    </rPh>
    <phoneticPr fontId="2"/>
  </si>
  <si>
    <t>【福祉団体料金　1/3に割引】</t>
    <phoneticPr fontId="2"/>
  </si>
  <si>
    <t>午前
(午前9時から
正午まで)</t>
    <phoneticPr fontId="2"/>
  </si>
  <si>
    <t>午後
(午後1時から
午後5時まで)</t>
    <phoneticPr fontId="2"/>
  </si>
  <si>
    <t>夜間
(午後5時から
午後9時まで)</t>
    <phoneticPr fontId="2"/>
  </si>
  <si>
    <t>全日
(午前9時から
午後5時まで)</t>
    <phoneticPr fontId="2"/>
  </si>
  <si>
    <t>超過時間1時間あたりの金額</t>
    <phoneticPr fontId="2"/>
  </si>
  <si>
    <t>【1/2に割引】</t>
    <rPh sb="5" eb="7">
      <t>ワリビキ</t>
    </rPh>
    <phoneticPr fontId="2"/>
  </si>
  <si>
    <t>【1/2に割引】</t>
    <phoneticPr fontId="2"/>
  </si>
  <si>
    <t>【2/3に割引】</t>
    <rPh sb="5" eb="7">
      <t>ワリビキ</t>
    </rPh>
    <phoneticPr fontId="2"/>
  </si>
  <si>
    <t>【2/3に割引】</t>
    <phoneticPr fontId="2"/>
  </si>
  <si>
    <t>体育館冷暖房利用料（1時間当たり）</t>
    <rPh sb="11" eb="14">
      <t>ジカンア</t>
    </rPh>
    <phoneticPr fontId="2"/>
  </si>
  <si>
    <t>体育館冷暖房利用料一覧</t>
    <rPh sb="3" eb="6">
      <t>レイダンボウ</t>
    </rPh>
    <rPh sb="6" eb="9">
      <t>リヨウリョウ</t>
    </rPh>
    <rPh sb="9" eb="11">
      <t>イチラン</t>
    </rPh>
    <phoneticPr fontId="2"/>
  </si>
  <si>
    <t>時間</t>
    <rPh sb="0" eb="2">
      <t>ジカン</t>
    </rPh>
    <phoneticPr fontId="2"/>
  </si>
  <si>
    <t>料金</t>
    <rPh sb="0" eb="2">
      <t>リョウキン</t>
    </rPh>
    <phoneticPr fontId="2"/>
  </si>
  <si>
    <t>【部屋の階数】</t>
    <rPh sb="1" eb="3">
      <t>ヘヤ</t>
    </rPh>
    <rPh sb="4" eb="6">
      <t>カイスウ</t>
    </rPh>
    <phoneticPr fontId="2"/>
  </si>
  <si>
    <t>1F</t>
    <phoneticPr fontId="2"/>
  </si>
  <si>
    <t>2F</t>
    <phoneticPr fontId="2"/>
  </si>
  <si>
    <t>3F</t>
    <phoneticPr fontId="2"/>
  </si>
  <si>
    <t>4F</t>
    <phoneticPr fontId="2"/>
  </si>
  <si>
    <t>18-1 社会福祉センター管理運営規程（別表１）　備考</t>
    <phoneticPr fontId="2"/>
  </si>
  <si>
    <t>1　「午前」とは９時から１２時までを、「午後」とは１３時から１７時までを、</t>
  </si>
  <si>
    <t>　「夜間」とは１７時から２１時までを、「全日」とは９時から１７時までをいう。</t>
  </si>
  <si>
    <t>2　国、地方公共団体、社会福祉法人その他これらに準ずる団体が社会福祉を目的として</t>
  </si>
  <si>
    <t>　この表中「部屋の名称」の項に掲げる施設(浴室、娯楽室および宿泊するために使用す</t>
  </si>
  <si>
    <t>　る場合の和室を除く。)を使用する場合の利用料金は、当該施設の区分に応じ、それぞ</t>
  </si>
  <si>
    <t>　れこの表中「利用料金」の項に掲げる料金の３分の１に相当する額とする。</t>
  </si>
  <si>
    <t>3　体育館を使用する場合において、冷暖房設備を使用するときの使用料の額は、１時間</t>
  </si>
  <si>
    <t>　につき６３０円とする。この場合において、使用時間に１時間に満たない端数の時間</t>
  </si>
  <si>
    <t>　があるときは、当該端数の時間を１時間として計算する。</t>
  </si>
  <si>
    <t>4　宿泊するためにこの表中「部屋の名称」の項に掲げる施設(和室に限る。)を使用する</t>
  </si>
  <si>
    <t>　場合の使用料の額は、１人１泊につき、宿泊研修のときにあつては７００円、その他</t>
  </si>
  <si>
    <t>　のときにあっては１，２００円とする。</t>
  </si>
  <si>
    <t>5　超過時間に１時間に満たない端数の時間があるときは、当該端数の時間を１時間とし</t>
  </si>
  <si>
    <t>　て計算する。</t>
  </si>
  <si>
    <t>6　１２時から１３時までの１時間の利用料金は、この表中「区分」の項「超過時間１時</t>
  </si>
  <si>
    <t>　間につき」の利用料金を適用する。</t>
  </si>
  <si>
    <t>7　2に記載の団体以外の団体が、この表中「部屋の名称」の項に掲げる施設（浴室、 娯</t>
  </si>
  <si>
    <t>楽室、および宿泊するために使用する場合の和室を除く。）を２ヶ月以上にわたり週に</t>
  </si>
  <si>
    <t>１回使用する場合の利用料金は、当該施設の区分に応じそれぞれこの表中「利用料金」</t>
  </si>
  <si>
    <t>の項に掲げる料金の３分の２に相当する額とする。２ヶ月以上にわたり週２回以上使用</t>
  </si>
  <si>
    <t>する場合の利用料金は２分の１の額とする。</t>
  </si>
  <si>
    <t>一般</t>
    <rPh sb="0" eb="1">
      <t>イッ</t>
    </rPh>
    <rPh sb="1" eb="2">
      <t>ハン</t>
    </rPh>
    <phoneticPr fontId="4"/>
  </si>
  <si>
    <t>入力（申込書の上段）</t>
    <rPh sb="0" eb="2">
      <t>ニュウリョク</t>
    </rPh>
    <rPh sb="3" eb="6">
      <t>モウシコミショ</t>
    </rPh>
    <rPh sb="7" eb="9">
      <t>ジョウダン</t>
    </rPh>
    <phoneticPr fontId="4"/>
  </si>
  <si>
    <t>入力（申込書の下段）</t>
  </si>
  <si>
    <t>どれか1つに「1」を入力</t>
    <rPh sb="10" eb="12">
      <t>ニュウリョク</t>
    </rPh>
    <phoneticPr fontId="4"/>
  </si>
  <si>
    <t>必要時のみ入力</t>
    <rPh sb="0" eb="3">
      <t>ヒツヨウジ</t>
    </rPh>
    <rPh sb="5" eb="7">
      <t>ニュウリョク</t>
    </rPh>
    <phoneticPr fontId="4"/>
  </si>
  <si>
    <t>自動入力</t>
    <rPh sb="0" eb="2">
      <t>ジドウ</t>
    </rPh>
    <rPh sb="2" eb="4">
      <t>ニュウリョク</t>
    </rPh>
    <phoneticPr fontId="4"/>
  </si>
  <si>
    <t>後日</t>
    <rPh sb="0" eb="2">
      <t>ゴジツ</t>
    </rPh>
    <phoneticPr fontId="4"/>
  </si>
  <si>
    <t>非表示（計算用。いじらないでください）</t>
    <rPh sb="0" eb="3">
      <t>ヒヒョウジ</t>
    </rPh>
    <rPh sb="4" eb="6">
      <t>ケイサン</t>
    </rPh>
    <rPh sb="6" eb="7">
      <t>ヨウ</t>
    </rPh>
    <phoneticPr fontId="4"/>
  </si>
  <si>
    <t>入力順</t>
    <rPh sb="0" eb="2">
      <t>ニュウリョク</t>
    </rPh>
    <rPh sb="2" eb="3">
      <t>ジュン</t>
    </rPh>
    <phoneticPr fontId="4"/>
  </si>
  <si>
    <t>団体名</t>
    <rPh sb="0" eb="3">
      <t>ダンタイメイ</t>
    </rPh>
    <phoneticPr fontId="4"/>
  </si>
  <si>
    <t>利用
人数</t>
    <rPh sb="0" eb="2">
      <t>リヨウ</t>
    </rPh>
    <rPh sb="3" eb="5">
      <t>ニンズウ</t>
    </rPh>
    <phoneticPr fontId="4"/>
  </si>
  <si>
    <t>駐車
台数</t>
    <rPh sb="0" eb="2">
      <t>チュウシャ</t>
    </rPh>
    <rPh sb="3" eb="5">
      <t>ダイスウ</t>
    </rPh>
    <phoneticPr fontId="4"/>
  </si>
  <si>
    <t>利用室名</t>
    <rPh sb="0" eb="4">
      <t>リヨウシツメイ</t>
    </rPh>
    <phoneticPr fontId="4"/>
  </si>
  <si>
    <t>利用月</t>
    <rPh sb="0" eb="2">
      <t>リヨウ</t>
    </rPh>
    <rPh sb="2" eb="3">
      <t>ツキ</t>
    </rPh>
    <phoneticPr fontId="4"/>
  </si>
  <si>
    <t>利用日</t>
    <rPh sb="0" eb="3">
      <t>リヨウビ</t>
    </rPh>
    <phoneticPr fontId="4"/>
  </si>
  <si>
    <t>利用
開始
時間</t>
    <rPh sb="0" eb="2">
      <t>リヨウ</t>
    </rPh>
    <rPh sb="3" eb="4">
      <t>カイ</t>
    </rPh>
    <rPh sb="4" eb="5">
      <t>ハジメ</t>
    </rPh>
    <rPh sb="6" eb="8">
      <t>ジカン</t>
    </rPh>
    <phoneticPr fontId="4"/>
  </si>
  <si>
    <t>利用
終了
時間</t>
    <rPh sb="0" eb="2">
      <t>リヨウ</t>
    </rPh>
    <rPh sb="3" eb="4">
      <t>シュウ</t>
    </rPh>
    <rPh sb="4" eb="5">
      <t>リョウ</t>
    </rPh>
    <rPh sb="6" eb="8">
      <t>ジカン</t>
    </rPh>
    <phoneticPr fontId="4"/>
  </si>
  <si>
    <t>会議
開始
時間</t>
    <rPh sb="0" eb="2">
      <t>カイギ</t>
    </rPh>
    <rPh sb="3" eb="5">
      <t>カイシ</t>
    </rPh>
    <rPh sb="6" eb="8">
      <t>ジカン</t>
    </rPh>
    <phoneticPr fontId="4"/>
  </si>
  <si>
    <t>福祉</t>
    <rPh sb="0" eb="1">
      <t>フク</t>
    </rPh>
    <rPh sb="1" eb="2">
      <t>シ</t>
    </rPh>
    <phoneticPr fontId="4"/>
  </si>
  <si>
    <t>1
／
2</t>
  </si>
  <si>
    <t>2
／
3</t>
  </si>
  <si>
    <t>減免</t>
    <rPh sb="0" eb="1">
      <t>ゲン</t>
    </rPh>
    <rPh sb="1" eb="2">
      <t>メン</t>
    </rPh>
    <phoneticPr fontId="4"/>
  </si>
  <si>
    <t>表示無し</t>
    <rPh sb="0" eb="2">
      <t>ヒョウジ</t>
    </rPh>
    <rPh sb="2" eb="3">
      <t>ナ</t>
    </rPh>
    <phoneticPr fontId="4"/>
  </si>
  <si>
    <t>マイク</t>
  </si>
  <si>
    <t>冷房
開始
時間</t>
    <rPh sb="0" eb="2">
      <t>レイボウ</t>
    </rPh>
    <rPh sb="3" eb="5">
      <t>カイシ</t>
    </rPh>
    <rPh sb="6" eb="8">
      <t>ジカン</t>
    </rPh>
    <phoneticPr fontId="4"/>
  </si>
  <si>
    <t>冷房
終了
時間</t>
    <rPh sb="0" eb="2">
      <t>レイボウ</t>
    </rPh>
    <rPh sb="3" eb="5">
      <t>シュウリョウ</t>
    </rPh>
    <rPh sb="6" eb="8">
      <t>ジカン</t>
    </rPh>
    <phoneticPr fontId="4"/>
  </si>
  <si>
    <t>その他
備考</t>
    <rPh sb="2" eb="3">
      <t>ホカ</t>
    </rPh>
    <rPh sb="4" eb="6">
      <t>ビコウ</t>
    </rPh>
    <phoneticPr fontId="4"/>
  </si>
  <si>
    <t>金額</t>
    <rPh sb="0" eb="2">
      <t>キンガク</t>
    </rPh>
    <phoneticPr fontId="4"/>
  </si>
  <si>
    <t>最終日</t>
    <rPh sb="0" eb="1">
      <t>サイ</t>
    </rPh>
    <rPh sb="1" eb="2">
      <t>シュウ</t>
    </rPh>
    <rPh sb="2" eb="3">
      <t>ニチ</t>
    </rPh>
    <phoneticPr fontId="4"/>
  </si>
  <si>
    <t>請求書</t>
    <rPh sb="0" eb="3">
      <t>セイキュウショ</t>
    </rPh>
    <phoneticPr fontId="4"/>
  </si>
  <si>
    <t>領収日</t>
    <rPh sb="0" eb="1">
      <t>リョウ</t>
    </rPh>
    <rPh sb="1" eb="2">
      <t>オサム</t>
    </rPh>
    <rPh sb="2" eb="3">
      <t>ニチ</t>
    </rPh>
    <phoneticPr fontId="4"/>
  </si>
  <si>
    <t>冷暖房料</t>
    <rPh sb="0" eb="3">
      <t>レイダンボウ</t>
    </rPh>
    <rPh sb="3" eb="4">
      <t>リョウ</t>
    </rPh>
    <phoneticPr fontId="4"/>
  </si>
  <si>
    <t>料金区分</t>
    <rPh sb="0" eb="2">
      <t>リョウキン</t>
    </rPh>
    <rPh sb="2" eb="4">
      <t>クブン</t>
    </rPh>
    <phoneticPr fontId="4"/>
  </si>
  <si>
    <t>福井県社会福祉センター</t>
    <rPh sb="0" eb="3">
      <t>フクイケン</t>
    </rPh>
    <rPh sb="3" eb="7">
      <t>シャカイフクシ</t>
    </rPh>
    <phoneticPr fontId="2"/>
  </si>
  <si>
    <t>フクイケンシャカイフクシセンター</t>
    <phoneticPr fontId="2"/>
  </si>
  <si>
    <t>福井県福井市光陽2-3-22</t>
    <rPh sb="0" eb="3">
      <t>フクイケン</t>
    </rPh>
    <rPh sb="3" eb="6">
      <t>フクイシ</t>
    </rPh>
    <rPh sb="6" eb="7">
      <t>ヒカリ</t>
    </rPh>
    <rPh sb="7" eb="8">
      <t>ヨウ</t>
    </rPh>
    <phoneticPr fontId="2"/>
  </si>
  <si>
    <t>会議</t>
    <rPh sb="0" eb="2">
      <t>カイギ</t>
    </rPh>
    <phoneticPr fontId="2"/>
  </si>
  <si>
    <t>山田　太郎</t>
    <rPh sb="0" eb="2">
      <t>ヤマダ</t>
    </rPh>
    <rPh sb="3" eb="5">
      <t>タロウ</t>
    </rPh>
    <phoneticPr fontId="2"/>
  </si>
  <si>
    <t>第1回　福井県社会福祉センター利用会議</t>
    <rPh sb="0" eb="1">
      <t>ダイ</t>
    </rPh>
    <rPh sb="2" eb="3">
      <t>カイ</t>
    </rPh>
    <rPh sb="4" eb="11">
      <t>フクイケンシャカイフクシ</t>
    </rPh>
    <rPh sb="15" eb="17">
      <t>リヨウ</t>
    </rPh>
    <rPh sb="17" eb="19">
      <t>カイギ</t>
    </rPh>
    <phoneticPr fontId="2"/>
  </si>
  <si>
    <t>利用目的（会議・研修等）</t>
    <rPh sb="0" eb="4">
      <t>リヨウモクテキ</t>
    </rPh>
    <rPh sb="5" eb="7">
      <t>カイギ</t>
    </rPh>
    <rPh sb="8" eb="10">
      <t>ケンシュウ</t>
    </rPh>
    <rPh sb="10" eb="11">
      <t>トウ</t>
    </rPh>
    <phoneticPr fontId="2"/>
  </si>
  <si>
    <t>請求日：令和</t>
    <phoneticPr fontId="2"/>
  </si>
  <si>
    <r>
      <t>※</t>
    </r>
    <r>
      <rPr>
        <sz val="11"/>
        <color indexed="10"/>
        <rFont val="ＭＳ Ｐ明朝"/>
        <family val="1"/>
        <charset val="128"/>
      </rPr>
      <t xml:space="preserve">冷房は7月11日から9月10日、暖房は12月1日から3月31日までは無料でご利用いただけます。
</t>
    </r>
    <r>
      <rPr>
        <sz val="11"/>
        <rFont val="ＭＳ Ｐ明朝"/>
        <family val="1"/>
        <charset val="128"/>
      </rPr>
      <t xml:space="preserve">　なお、指定期間外の冷暖房利用につきましては受付までお問い合わせください。
※体育館の冷暖房利用を希望される場合は、「体育館冷暖房利用申請」の欄に必要事項をご記入ください。
</t>
    </r>
    <r>
      <rPr>
        <sz val="11"/>
        <color indexed="10"/>
        <rFont val="ＭＳ Ｐ明朝"/>
        <family val="1"/>
        <charset val="128"/>
      </rPr>
      <t>　（指定期間内外にかかわらず、１時間あたり630円の利用料が加算されます。）</t>
    </r>
    <r>
      <rPr>
        <sz val="11"/>
        <rFont val="ＭＳ Ｐ明朝"/>
        <family val="1"/>
        <charset val="128"/>
      </rPr>
      <t xml:space="preserve">
※利用申込書は、１ヶ月ごとに提出してください。</t>
    </r>
    <r>
      <rPr>
        <sz val="11"/>
        <color indexed="10"/>
        <rFont val="ＭＳ Ｐ明朝"/>
        <family val="1"/>
        <charset val="128"/>
      </rPr>
      <t>２ヶ月以上に渡り利用する場合は、月ごとに分けて申し込みしてください。</t>
    </r>
    <rPh sb="1" eb="3">
      <t>レイボウ</t>
    </rPh>
    <rPh sb="5" eb="6">
      <t>ガツ</t>
    </rPh>
    <rPh sb="8" eb="9">
      <t>ニチ</t>
    </rPh>
    <rPh sb="12" eb="13">
      <t>ガツ</t>
    </rPh>
    <rPh sb="15" eb="16">
      <t>ニチ</t>
    </rPh>
    <rPh sb="17" eb="19">
      <t>ダンボウ</t>
    </rPh>
    <rPh sb="22" eb="23">
      <t>ガツ</t>
    </rPh>
    <rPh sb="24" eb="25">
      <t>ニチ</t>
    </rPh>
    <rPh sb="28" eb="29">
      <t>ガツ</t>
    </rPh>
    <rPh sb="31" eb="32">
      <t>ニチ</t>
    </rPh>
    <rPh sb="35" eb="37">
      <t>ムリョウ</t>
    </rPh>
    <rPh sb="39" eb="41">
      <t>リヨウ</t>
    </rPh>
    <rPh sb="62" eb="64">
      <t>リヨウ</t>
    </rPh>
    <rPh sb="71" eb="73">
      <t>ウケツケ</t>
    </rPh>
    <rPh sb="76" eb="77">
      <t>ト</t>
    </rPh>
    <rPh sb="78" eb="79">
      <t>ア</t>
    </rPh>
    <rPh sb="89" eb="92">
      <t>タイイクカン</t>
    </rPh>
    <rPh sb="96" eb="98">
      <t>リヨウ</t>
    </rPh>
    <rPh sb="99" eb="101">
      <t>キボウ</t>
    </rPh>
    <rPh sb="104" eb="106">
      <t>バアイ</t>
    </rPh>
    <rPh sb="117" eb="119">
      <t>シンセイ</t>
    </rPh>
    <phoneticPr fontId="2"/>
  </si>
  <si>
    <t>09:00</t>
  </si>
  <si>
    <t>17:00</t>
  </si>
  <si>
    <t>担当記入区分</t>
    <rPh sb="0" eb="4">
      <t>タントウキニュウ</t>
    </rPh>
    <rPh sb="4" eb="6">
      <t>クブン</t>
    </rPh>
    <phoneticPr fontId="2"/>
  </si>
  <si>
    <t>1階　大会議室</t>
    <phoneticPr fontId="2"/>
  </si>
  <si>
    <t>1階　身障第１集会室</t>
    <phoneticPr fontId="2"/>
  </si>
  <si>
    <t>1階　身障第２集会室</t>
    <phoneticPr fontId="2"/>
  </si>
  <si>
    <t>1階　身障第１・２集会室</t>
    <phoneticPr fontId="2"/>
  </si>
  <si>
    <t>1階　応接室</t>
    <phoneticPr fontId="2"/>
  </si>
  <si>
    <t>1階　情報サロン室</t>
    <phoneticPr fontId="2"/>
  </si>
  <si>
    <t>2階　身障第１研修室</t>
    <phoneticPr fontId="2"/>
  </si>
  <si>
    <t>2階　身障第２研修室</t>
    <phoneticPr fontId="2"/>
  </si>
  <si>
    <t>2階　調理訓練室</t>
    <phoneticPr fontId="2"/>
  </si>
  <si>
    <t>2階　和洋裁訓練室</t>
    <phoneticPr fontId="2"/>
  </si>
  <si>
    <t>2階　作法訓練室</t>
    <phoneticPr fontId="2"/>
  </si>
  <si>
    <t>2階　体育館</t>
    <phoneticPr fontId="2"/>
  </si>
  <si>
    <t>2階　手話室</t>
    <phoneticPr fontId="2"/>
  </si>
  <si>
    <t>2階　点字室</t>
    <phoneticPr fontId="2"/>
  </si>
  <si>
    <t>2階　プレイルーム</t>
    <phoneticPr fontId="2"/>
  </si>
  <si>
    <t>3階　視聴覚室</t>
    <phoneticPr fontId="2"/>
  </si>
  <si>
    <t>3階　老人研修室</t>
    <phoneticPr fontId="2"/>
  </si>
  <si>
    <t>3階　老人談話室</t>
    <phoneticPr fontId="2"/>
  </si>
  <si>
    <t>3階　老人集会室</t>
    <phoneticPr fontId="2"/>
  </si>
  <si>
    <t>3階　趣味の教室</t>
    <phoneticPr fontId="2"/>
  </si>
  <si>
    <t>3階　娯楽室</t>
    <phoneticPr fontId="2"/>
  </si>
  <si>
    <t>4階　第１研修室</t>
    <phoneticPr fontId="2"/>
  </si>
  <si>
    <t>4階　第２研修室</t>
    <phoneticPr fontId="2"/>
  </si>
  <si>
    <t>4階　第１・２研修室</t>
    <phoneticPr fontId="2"/>
  </si>
  <si>
    <t>4階　講師控室</t>
    <phoneticPr fontId="2"/>
  </si>
  <si>
    <t>4階　第１技能習得室</t>
    <phoneticPr fontId="2"/>
  </si>
  <si>
    <t>4階　第２技能習得室</t>
    <phoneticPr fontId="2"/>
  </si>
  <si>
    <t>4階　母子・父子会議室</t>
    <phoneticPr fontId="2"/>
  </si>
  <si>
    <t>4階　母子・父子第１談話室</t>
    <phoneticPr fontId="2"/>
  </si>
  <si>
    <t>4階　母子・父子第２談話室</t>
    <phoneticPr fontId="2"/>
  </si>
  <si>
    <t>4階　母子・父子第３談話室</t>
    <phoneticPr fontId="2"/>
  </si>
  <si>
    <t>4階　音楽研修室</t>
    <phoneticPr fontId="2"/>
  </si>
  <si>
    <t>21:00</t>
  </si>
  <si>
    <t>掲示板表示名</t>
    <phoneticPr fontId="4"/>
  </si>
  <si>
    <t>延長コードを1本借りたいです</t>
    <rPh sb="0" eb="2">
      <t>エンチョウ</t>
    </rPh>
    <rPh sb="7" eb="9">
      <t>ホンカ</t>
    </rPh>
    <phoneticPr fontId="2"/>
  </si>
  <si>
    <t>18:00</t>
  </si>
  <si>
    <r>
      <t>掲示板表示内容</t>
    </r>
    <r>
      <rPr>
        <sz val="9"/>
        <rFont val="ＭＳ Ｐゴシック"/>
        <family val="3"/>
        <charset val="128"/>
      </rPr>
      <t>（最大20文字）</t>
    </r>
    <rPh sb="0" eb="3">
      <t>ケイジバン</t>
    </rPh>
    <rPh sb="3" eb="5">
      <t>ヒョウジ</t>
    </rPh>
    <rPh sb="5" eb="7">
      <t>ナイヨウ</t>
    </rPh>
    <rPh sb="8" eb="10">
      <t>サイダイ</t>
    </rPh>
    <rPh sb="12" eb="14">
      <t>モジ</t>
    </rPh>
    <phoneticPr fontId="2"/>
  </si>
  <si>
    <t>マイク使用本数（無料）</t>
    <rPh sb="3" eb="5">
      <t>シヨウ</t>
    </rPh>
    <rPh sb="5" eb="7">
      <t>ホンスウ</t>
    </rPh>
    <rPh sb="8" eb="10">
      <t>ムリョウ</t>
    </rPh>
    <phoneticPr fontId="2"/>
  </si>
  <si>
    <t>（</t>
    <phoneticPr fontId="2"/>
  </si>
  <si>
    <t>）本</t>
    <rPh sb="1" eb="2">
      <t>ホン</t>
    </rPh>
    <phoneticPr fontId="2"/>
  </si>
  <si>
    <t>次に掲げる行為を行おうとする場合は、必ず事前に許可を得てください。（「福井県立社会福祉施設に関する条例」第２条第１項に規定するセンターの設置の目的に添ったものに限ります。）</t>
    <rPh sb="0" eb="1">
      <t>ツギ</t>
    </rPh>
    <rPh sb="2" eb="3">
      <t>カカ</t>
    </rPh>
    <rPh sb="5" eb="7">
      <t>コウイ</t>
    </rPh>
    <rPh sb="8" eb="9">
      <t>オコナ</t>
    </rPh>
    <rPh sb="14" eb="16">
      <t>バアイ</t>
    </rPh>
    <rPh sb="18" eb="19">
      <t>カナラ</t>
    </rPh>
    <rPh sb="20" eb="22">
      <t>ジゼン</t>
    </rPh>
    <rPh sb="23" eb="25">
      <t>キョカ</t>
    </rPh>
    <rPh sb="26" eb="27">
      <t>エ</t>
    </rPh>
    <phoneticPr fontId="2"/>
  </si>
  <si>
    <t>月</t>
  </si>
  <si>
    <t>日</t>
  </si>
  <si>
    <t>～</t>
  </si>
  <si>
    <r>
      <t xml:space="preserve">※冷房は7月11日から9月10日、暖房は12月1日から3月31日までは無料でご利用いただけます。
　なお、指定期間外の冷暖房利用につきましては受付までお問い合わせください。
※体育館の冷暖房利用を希望される場合は、「体育館冷暖房利用申請」の欄に必要事項をご記入ください。
　（指定期間内外にかかわらず、１時間あたり630円の利用料が加算されます。）
</t>
    </r>
    <r>
      <rPr>
        <sz val="11"/>
        <color rgb="FFFF0000"/>
        <rFont val="ＭＳ Ｐ明朝"/>
        <family val="1"/>
        <charset val="128"/>
      </rPr>
      <t>※利用申込書は１月ごとに提出してください。２か月以上に渡って利用する場合は、月ごとに分けて申し込みしてください。</t>
    </r>
    <rPh sb="1" eb="3">
      <t>レイボウ</t>
    </rPh>
    <rPh sb="5" eb="6">
      <t>ガツ</t>
    </rPh>
    <rPh sb="8" eb="9">
      <t>ニチ</t>
    </rPh>
    <rPh sb="12" eb="13">
      <t>ガツ</t>
    </rPh>
    <rPh sb="15" eb="16">
      <t>ニチ</t>
    </rPh>
    <rPh sb="17" eb="19">
      <t>ダンボウ</t>
    </rPh>
    <rPh sb="22" eb="23">
      <t>ガツ</t>
    </rPh>
    <rPh sb="24" eb="25">
      <t>ニチ</t>
    </rPh>
    <rPh sb="28" eb="29">
      <t>ガツ</t>
    </rPh>
    <rPh sb="31" eb="32">
      <t>ニチ</t>
    </rPh>
    <rPh sb="35" eb="37">
      <t>ムリョウ</t>
    </rPh>
    <rPh sb="39" eb="41">
      <t>リヨウ</t>
    </rPh>
    <rPh sb="62" eb="64">
      <t>リヨウ</t>
    </rPh>
    <rPh sb="71" eb="73">
      <t>ウケツケ</t>
    </rPh>
    <rPh sb="76" eb="77">
      <t>ト</t>
    </rPh>
    <rPh sb="78" eb="79">
      <t>ア</t>
    </rPh>
    <rPh sb="89" eb="92">
      <t>タイイクカン</t>
    </rPh>
    <rPh sb="96" eb="98">
      <t>リヨウ</t>
    </rPh>
    <rPh sb="99" eb="101">
      <t>キボウ</t>
    </rPh>
    <rPh sb="104" eb="106">
      <t>バアイ</t>
    </rPh>
    <rPh sb="117" eb="119">
      <t>シンセイ</t>
    </rPh>
    <phoneticPr fontId="2"/>
  </si>
  <si>
    <r>
      <rPr>
        <b/>
        <sz val="10.5"/>
        <rFont val="ＭＳ Ｐゴシック"/>
        <family val="3"/>
        <charset val="128"/>
      </rPr>
      <t>※体育館をご利用の場合のみ</t>
    </r>
    <r>
      <rPr>
        <sz val="10.5"/>
        <rFont val="ＭＳ Ｐゴシック"/>
        <family val="3"/>
        <charset val="128"/>
      </rPr>
      <t>必要に応じて下記もご記入ください。</t>
    </r>
    <rPh sb="1" eb="4">
      <t>タイイクカン</t>
    </rPh>
    <rPh sb="6" eb="8">
      <t>リヨウ</t>
    </rPh>
    <rPh sb="9" eb="11">
      <t>バアイ</t>
    </rPh>
    <rPh sb="13" eb="15">
      <t>ヒツヨウ</t>
    </rPh>
    <rPh sb="16" eb="17">
      <t>オウ</t>
    </rPh>
    <rPh sb="19" eb="21">
      <t>カキ</t>
    </rPh>
    <rPh sb="23" eb="25">
      <t>キニュウ</t>
    </rPh>
    <phoneticPr fontId="2"/>
  </si>
  <si>
    <r>
      <t>事前に電話やメールにて利用を希望される部屋の空き状況を確認いただき、仮予約をお願いします。
※福祉団体等は利用日の６か月前、一般利用者は２か月前から仮予約を受け付けます。
　【受付電話番号】　０７７６－２４－０２９４（受付時間　平日８：３０～１７：００）
　【ファックス番号】　０７７６－２４－８９４１
　【メールアドレス】　</t>
    </r>
    <r>
      <rPr>
        <sz val="11"/>
        <rFont val="ＭＳ Ｐ明朝"/>
        <family val="1"/>
        <charset val="128"/>
      </rPr>
      <t>somu@f-shakyo.or.jp</t>
    </r>
    <phoneticPr fontId="2"/>
  </si>
  <si>
    <t>当センターの駐車台数には限りがありますので、行事の参加者にはできるだけ乗り合わせていただくか公共交通機関を利用いただくよう案内文書等にてご周知ください。</t>
    <phoneticPr fontId="2"/>
  </si>
  <si>
    <t>当センターの敷地内は屋内、屋外を問わず全面禁煙です。</t>
    <phoneticPr fontId="2"/>
  </si>
  <si>
    <t>消費税額(10%)</t>
  </si>
  <si>
    <t>消費税額(10%)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</si>
</sst>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411]ggge&quot;年&quot;m&quot;月&quot;d&quot;日&quot;;@"/>
    <numFmt numFmtId="178" formatCode="h:mm;@"/>
    <numFmt numFmtId="179" formatCode="#,##0&quot;時間&quot;"/>
    <numFmt numFmtId="180" formatCode="#,##0&quot;円&quot;"/>
    <numFmt numFmtId="181" formatCode="0_);[Red]\(0\)"/>
    <numFmt numFmtId="182" formatCode="#"/>
    <numFmt numFmtId="183" formatCode="m/d;@"/>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18"/>
      <name val="ＭＳ Ｐゴシック"/>
      <family val="3"/>
      <charset val="128"/>
    </font>
    <font>
      <sz val="13"/>
      <name val="ＭＳ Ｐゴシック"/>
      <family val="3"/>
      <charset val="128"/>
    </font>
    <font>
      <sz val="13"/>
      <color indexed="10"/>
      <name val="ＭＳ Ｐゴシック"/>
      <family val="3"/>
      <charset val="128"/>
    </font>
    <font>
      <sz val="11"/>
      <name val="ＭＳ Ｐ明朝"/>
      <family val="1"/>
      <charset val="128"/>
    </font>
    <font>
      <sz val="13"/>
      <name val="ＭＳ Ｐ明朝"/>
      <family val="1"/>
      <charset val="128"/>
    </font>
    <font>
      <sz val="11"/>
      <color indexed="10"/>
      <name val="ＭＳ Ｐ明朝"/>
      <family val="1"/>
      <charset val="128"/>
    </font>
    <font>
      <sz val="12"/>
      <name val="ＭＳ Ｐゴシック"/>
      <family val="3"/>
      <charset val="128"/>
    </font>
    <font>
      <b/>
      <sz val="13"/>
      <color indexed="10"/>
      <name val="ＭＳ Ｐゴシック"/>
      <family val="3"/>
      <charset val="128"/>
    </font>
    <font>
      <b/>
      <sz val="13"/>
      <color indexed="81"/>
      <name val="ＭＳ Ｐゴシック"/>
      <family val="3"/>
      <charset val="128"/>
    </font>
    <font>
      <b/>
      <sz val="13"/>
      <color indexed="48"/>
      <name val="ＭＳ Ｐゴシック"/>
      <family val="3"/>
      <charset val="128"/>
    </font>
    <font>
      <sz val="11"/>
      <color indexed="10"/>
      <name val="ＭＳ Ｐ明朝"/>
      <family val="1"/>
      <charset val="128"/>
    </font>
    <font>
      <b/>
      <sz val="11"/>
      <color indexed="10"/>
      <name val="ＭＳ Ｐゴシック"/>
      <family val="3"/>
      <charset val="128"/>
    </font>
    <font>
      <b/>
      <sz val="14"/>
      <name val="ＭＳ Ｐゴシック"/>
      <family val="3"/>
      <charset val="128"/>
    </font>
    <font>
      <sz val="10.5"/>
      <name val="ＭＳ Ｐ明朝"/>
      <family val="1"/>
      <charset val="128"/>
    </font>
    <font>
      <sz val="14"/>
      <name val="ＭＳ ゴシック"/>
      <family val="3"/>
      <charset val="128"/>
    </font>
    <font>
      <sz val="10.5"/>
      <name val="ＭＳ ゴシック"/>
      <family val="3"/>
      <charset val="128"/>
    </font>
    <font>
      <sz val="10.5"/>
      <name val="ＭＳ 明朝"/>
      <family val="1"/>
      <charset val="128"/>
    </font>
    <font>
      <sz val="16"/>
      <name val="ＭＳ Ｐゴシック"/>
      <family val="3"/>
      <charset val="128"/>
    </font>
    <font>
      <b/>
      <sz val="16"/>
      <name val="ＭＳ Ｐゴシック"/>
      <family val="3"/>
      <charset val="128"/>
    </font>
    <font>
      <b/>
      <sz val="10.5"/>
      <color indexed="10"/>
      <name val="ＭＳ Ｐゴシック"/>
      <family val="3"/>
      <charset val="128"/>
    </font>
    <font>
      <sz val="10.5"/>
      <name val="ＭＳ Ｐゴシック"/>
      <family val="3"/>
      <charset val="128"/>
    </font>
    <font>
      <sz val="6"/>
      <color rgb="FF000000"/>
      <name val="ＭＳ Ｐゴシック"/>
      <family val="3"/>
      <charset val="128"/>
      <scheme val="major"/>
    </font>
    <font>
      <sz val="6"/>
      <name val="ＭＳ Ｐゴシック"/>
      <family val="3"/>
      <charset val="128"/>
      <scheme val="major"/>
    </font>
    <font>
      <sz val="13"/>
      <name val="ＭＳ Ｐゴシック"/>
      <family val="3"/>
      <charset val="128"/>
      <scheme val="major"/>
    </font>
    <font>
      <sz val="10"/>
      <color rgb="FF000000"/>
      <name val="ＭＳ Ｐゴシック"/>
      <family val="3"/>
      <charset val="128"/>
      <scheme val="major"/>
    </font>
    <font>
      <sz val="8.5"/>
      <name val="ＭＳ Ｐゴシック"/>
      <family val="3"/>
      <charset val="128"/>
      <scheme val="major"/>
    </font>
    <font>
      <sz val="8"/>
      <name val="ＭＳ Ｐゴシック"/>
      <family val="3"/>
      <charset val="128"/>
      <scheme val="major"/>
    </font>
    <font>
      <sz val="11"/>
      <name val="ＭＳ Ｐゴシック"/>
      <family val="3"/>
      <charset val="128"/>
      <scheme val="major"/>
    </font>
    <font>
      <sz val="8.5"/>
      <color rgb="FF000000"/>
      <name val="ＭＳ Ｐゴシック"/>
      <family val="3"/>
      <charset val="128"/>
      <scheme val="major"/>
    </font>
    <font>
      <sz val="10"/>
      <name val="ＭＳ Ｐゴシック"/>
      <family val="3"/>
      <charset val="128"/>
      <scheme val="major"/>
    </font>
    <font>
      <sz val="10.5"/>
      <name val="游明朝"/>
      <family val="1"/>
      <charset val="128"/>
    </font>
    <font>
      <b/>
      <sz val="9"/>
      <name val="ＭＳ Ｐゴシック"/>
      <family val="3"/>
      <charset val="128"/>
    </font>
    <font>
      <sz val="11"/>
      <color rgb="FFFF0000"/>
      <name val="ＭＳ Ｐ明朝"/>
      <family val="1"/>
      <charset val="128"/>
    </font>
    <font>
      <b/>
      <sz val="10.5"/>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6" tint="0.59996337778862885"/>
        <bgColor indexed="64"/>
      </patternFill>
    </fill>
    <fill>
      <patternFill patternType="solid">
        <fgColor rgb="FFCCFFFF"/>
        <bgColor indexed="64"/>
      </patternFill>
    </fill>
    <fill>
      <patternFill patternType="solid">
        <fgColor rgb="FFFFFF9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right style="thin">
        <color indexed="64"/>
      </right>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cellStyleXfs>
  <cellXfs count="584">
    <xf numFmtId="0" fontId="0" fillId="0" borderId="0" xfId="0">
      <alignment vertical="center"/>
    </xf>
    <xf numFmtId="0" fontId="6" fillId="0" borderId="0" xfId="2" applyFont="1" applyAlignment="1">
      <alignment horizontal="center"/>
    </xf>
    <xf numFmtId="0" fontId="1" fillId="0" borderId="0" xfId="2"/>
    <xf numFmtId="0" fontId="1" fillId="0" borderId="0" xfId="2" applyAlignment="1">
      <alignment horizontal="center"/>
    </xf>
    <xf numFmtId="0" fontId="0" fillId="0" borderId="1" xfId="0" applyBorder="1">
      <alignment vertical="center"/>
    </xf>
    <xf numFmtId="0" fontId="7" fillId="0" borderId="0" xfId="0" applyFont="1" applyAlignment="1">
      <alignment horizontal="center" vertical="center"/>
    </xf>
    <xf numFmtId="0" fontId="8" fillId="0" borderId="0" xfId="0" applyFont="1">
      <alignment vertical="center"/>
    </xf>
    <xf numFmtId="0" fontId="1" fillId="0" borderId="2" xfId="0" applyFont="1" applyBorder="1" applyAlignment="1">
      <alignment vertical="center" wrapText="1"/>
    </xf>
    <xf numFmtId="0" fontId="0" fillId="0" borderId="2" xfId="0" applyBorder="1">
      <alignment vertical="center"/>
    </xf>
    <xf numFmtId="0" fontId="1" fillId="0" borderId="0" xfId="0" applyFont="1" applyAlignment="1">
      <alignment horizontal="right" vertical="center" wrapText="1"/>
    </xf>
    <xf numFmtId="0" fontId="1" fillId="0" borderId="0" xfId="0" applyFont="1" applyAlignment="1">
      <alignment vertical="center" wrapText="1"/>
    </xf>
    <xf numFmtId="0" fontId="9" fillId="0" borderId="0" xfId="0" applyFont="1" applyAlignment="1">
      <alignment vertical="top" wrapText="1"/>
    </xf>
    <xf numFmtId="0" fontId="1" fillId="0" borderId="0" xfId="0" applyFont="1">
      <alignment vertical="center"/>
    </xf>
    <xf numFmtId="0" fontId="0" fillId="0" borderId="0" xfId="0" applyAlignment="1">
      <alignment horizontal="center" vertical="center"/>
    </xf>
    <xf numFmtId="0" fontId="10" fillId="0" borderId="0" xfId="0" applyFont="1">
      <alignment vertical="center"/>
    </xf>
    <xf numFmtId="0" fontId="10" fillId="2" borderId="0" xfId="0" applyFont="1" applyFill="1">
      <alignment vertical="center"/>
    </xf>
    <xf numFmtId="0" fontId="11" fillId="0" borderId="0" xfId="0" applyFont="1">
      <alignment vertical="center"/>
    </xf>
    <xf numFmtId="0" fontId="12" fillId="0" borderId="2" xfId="0" applyFont="1" applyBorder="1">
      <alignment vertical="center"/>
    </xf>
    <xf numFmtId="0" fontId="4" fillId="0" borderId="3" xfId="0" applyFont="1" applyBorder="1" applyAlignment="1">
      <alignment horizontal="center" vertical="center" shrinkToFit="1"/>
    </xf>
    <xf numFmtId="0" fontId="0" fillId="0" borderId="0" xfId="0" applyAlignment="1">
      <alignment vertical="center" wrapText="1"/>
    </xf>
    <xf numFmtId="0" fontId="0" fillId="0" borderId="4" xfId="0" applyBorder="1" applyAlignment="1">
      <alignment horizontal="left" vertical="center"/>
    </xf>
    <xf numFmtId="0" fontId="0" fillId="0" borderId="0" xfId="0" applyAlignment="1">
      <alignment horizontal="right" vertical="center" wrapText="1"/>
    </xf>
    <xf numFmtId="38" fontId="1" fillId="0" borderId="0" xfId="1" applyBorder="1" applyAlignment="1">
      <alignment horizontal="center"/>
    </xf>
    <xf numFmtId="0" fontId="13" fillId="0" borderId="1" xfId="2" applyFont="1" applyBorder="1" applyAlignment="1">
      <alignment horizontal="center" vertical="center"/>
    </xf>
    <xf numFmtId="0" fontId="13" fillId="0" borderId="0" xfId="2" applyFont="1"/>
    <xf numFmtId="0" fontId="13" fillId="0" borderId="0" xfId="2" applyFont="1" applyAlignment="1">
      <alignment horizontal="center"/>
    </xf>
    <xf numFmtId="0" fontId="13" fillId="0" borderId="0" xfId="2" applyFont="1" applyAlignment="1">
      <alignment vertical="center"/>
    </xf>
    <xf numFmtId="0" fontId="13" fillId="0" borderId="5" xfId="2" applyFont="1" applyBorder="1" applyAlignment="1">
      <alignment horizontal="center" vertical="center"/>
    </xf>
    <xf numFmtId="0" fontId="13" fillId="0" borderId="6" xfId="2" applyFont="1" applyBorder="1" applyAlignment="1">
      <alignment horizontal="center" vertical="center" wrapText="1"/>
    </xf>
    <xf numFmtId="0" fontId="0" fillId="0" borderId="6" xfId="2" applyFont="1" applyBorder="1" applyAlignment="1">
      <alignment horizontal="center" vertical="center" wrapText="1"/>
    </xf>
    <xf numFmtId="0" fontId="13" fillId="0" borderId="7" xfId="2" applyFont="1" applyBorder="1" applyAlignment="1">
      <alignment horizontal="center" vertical="center"/>
    </xf>
    <xf numFmtId="0" fontId="13" fillId="0" borderId="8" xfId="2" applyFont="1" applyBorder="1" applyAlignment="1">
      <alignment horizontal="distributed" vertical="center"/>
    </xf>
    <xf numFmtId="0" fontId="13" fillId="0" borderId="9" xfId="2" applyFont="1" applyBorder="1" applyAlignment="1">
      <alignment horizontal="distributed" vertical="center" wrapText="1"/>
    </xf>
    <xf numFmtId="0" fontId="13" fillId="0" borderId="9" xfId="2" applyFont="1" applyBorder="1" applyAlignment="1">
      <alignment horizontal="distributed" vertical="center"/>
    </xf>
    <xf numFmtId="0" fontId="13" fillId="0" borderId="10" xfId="2" applyFont="1" applyBorder="1" applyAlignment="1">
      <alignment horizontal="center" vertical="center"/>
    </xf>
    <xf numFmtId="0" fontId="13" fillId="0" borderId="11" xfId="2" applyFont="1" applyBorder="1" applyAlignment="1">
      <alignment horizontal="distributed" vertical="center" wrapText="1"/>
    </xf>
    <xf numFmtId="0" fontId="13" fillId="0" borderId="12" xfId="2" applyFont="1" applyBorder="1" applyAlignment="1">
      <alignment vertical="center"/>
    </xf>
    <xf numFmtId="0" fontId="13" fillId="0" borderId="13" xfId="2" applyFont="1" applyBorder="1" applyAlignment="1">
      <alignment horizontal="distributed" vertical="center"/>
    </xf>
    <xf numFmtId="0" fontId="13" fillId="0" borderId="14" xfId="2" applyFont="1" applyBorder="1" applyAlignment="1">
      <alignment horizontal="center" vertical="center"/>
    </xf>
    <xf numFmtId="0" fontId="1" fillId="0" borderId="15" xfId="2" applyBorder="1" applyAlignment="1">
      <alignment horizontal="center" vertical="center" wrapText="1"/>
    </xf>
    <xf numFmtId="0" fontId="13" fillId="0" borderId="16" xfId="2" applyFont="1" applyBorder="1" applyAlignment="1">
      <alignment horizontal="center" vertical="center" wrapText="1"/>
    </xf>
    <xf numFmtId="0" fontId="13" fillId="0" borderId="1" xfId="2" applyFont="1" applyBorder="1" applyAlignment="1">
      <alignment horizontal="center" vertical="center" wrapText="1"/>
    </xf>
    <xf numFmtId="38" fontId="4" fillId="0" borderId="5" xfId="1" applyFont="1" applyBorder="1" applyAlignment="1">
      <alignment horizontal="center" vertical="center" wrapText="1"/>
    </xf>
    <xf numFmtId="38" fontId="4" fillId="0" borderId="17" xfId="1" applyFont="1" applyBorder="1" applyAlignment="1">
      <alignment horizontal="center" vertical="center" wrapText="1"/>
    </xf>
    <xf numFmtId="38" fontId="4" fillId="0" borderId="1" xfId="1" applyFont="1" applyBorder="1" applyAlignment="1">
      <alignment horizontal="center" vertical="center" wrapText="1"/>
    </xf>
    <xf numFmtId="38" fontId="4" fillId="0" borderId="18" xfId="1" applyFont="1" applyBorder="1" applyAlignment="1">
      <alignment horizontal="center" vertical="center" wrapText="1"/>
    </xf>
    <xf numFmtId="38" fontId="4" fillId="0" borderId="16" xfId="1" applyFont="1" applyBorder="1" applyAlignment="1">
      <alignment horizontal="center" vertical="center" wrapText="1"/>
    </xf>
    <xf numFmtId="38" fontId="4" fillId="0" borderId="19" xfId="1" applyFont="1" applyBorder="1" applyAlignment="1">
      <alignment horizontal="center" vertical="center" wrapText="1"/>
    </xf>
    <xf numFmtId="0" fontId="0" fillId="0" borderId="20" xfId="0" applyBorder="1" applyAlignment="1">
      <alignment horizontal="distributed" vertical="center"/>
    </xf>
    <xf numFmtId="0" fontId="0" fillId="0" borderId="21" xfId="0" applyBorder="1" applyAlignment="1">
      <alignment horizontal="left" vertical="center"/>
    </xf>
    <xf numFmtId="0" fontId="0" fillId="0" borderId="22" xfId="0" applyBorder="1">
      <alignment vertical="center"/>
    </xf>
    <xf numFmtId="0" fontId="0" fillId="0" borderId="23" xfId="0" applyBorder="1">
      <alignment vertical="center"/>
    </xf>
    <xf numFmtId="49" fontId="0" fillId="2" borderId="24" xfId="0" applyNumberFormat="1" applyFill="1" applyBorder="1" applyAlignment="1" applyProtection="1">
      <alignment vertical="center" wrapText="1"/>
      <protection locked="0"/>
    </xf>
    <xf numFmtId="0" fontId="13" fillId="0" borderId="0" xfId="2" applyFont="1" applyAlignment="1">
      <alignment horizontal="left" vertical="center"/>
    </xf>
    <xf numFmtId="0" fontId="17" fillId="4" borderId="0" xfId="0" applyFont="1" applyFill="1">
      <alignment vertical="center"/>
    </xf>
    <xf numFmtId="0" fontId="10" fillId="5" borderId="0" xfId="0" applyFont="1" applyFill="1">
      <alignment vertical="center"/>
    </xf>
    <xf numFmtId="0" fontId="20" fillId="0" borderId="0" xfId="0" applyFont="1">
      <alignment vertical="center"/>
    </xf>
    <xf numFmtId="0" fontId="0" fillId="0" borderId="0" xfId="0" applyAlignment="1">
      <alignment horizontal="left" vertical="center"/>
    </xf>
    <xf numFmtId="55" fontId="13" fillId="0" borderId="0" xfId="2" applyNumberFormat="1" applyFont="1" applyAlignment="1">
      <alignment horizontal="center"/>
    </xf>
    <xf numFmtId="0" fontId="13" fillId="0" borderId="0" xfId="2" applyFont="1" applyAlignment="1">
      <alignment horizontal="left"/>
    </xf>
    <xf numFmtId="20" fontId="0" fillId="0" borderId="1" xfId="0" applyNumberFormat="1" applyBorder="1">
      <alignment vertical="center"/>
    </xf>
    <xf numFmtId="0" fontId="13" fillId="0" borderId="0" xfId="0" applyFont="1" applyAlignment="1">
      <alignment horizontal="left" vertical="center"/>
    </xf>
    <xf numFmtId="38" fontId="4" fillId="0" borderId="26" xfId="1" applyFont="1" applyBorder="1" applyAlignment="1">
      <alignment horizontal="center" vertical="center" wrapText="1"/>
    </xf>
    <xf numFmtId="0" fontId="0" fillId="0" borderId="0" xfId="2" applyFont="1" applyAlignment="1">
      <alignment horizontal="left"/>
    </xf>
    <xf numFmtId="0" fontId="24" fillId="0" borderId="0" xfId="2" applyFont="1" applyAlignment="1">
      <alignment horizontal="left"/>
    </xf>
    <xf numFmtId="0" fontId="13" fillId="0" borderId="27" xfId="2" applyFont="1" applyBorder="1" applyAlignment="1">
      <alignment horizontal="distributed" vertical="center"/>
    </xf>
    <xf numFmtId="0" fontId="13" fillId="0" borderId="28" xfId="2" applyFont="1" applyBorder="1" applyAlignment="1">
      <alignment horizontal="distributed" vertical="center"/>
    </xf>
    <xf numFmtId="0" fontId="13" fillId="0" borderId="28" xfId="2" applyFont="1" applyBorder="1" applyAlignment="1">
      <alignment horizontal="distributed" vertical="center" wrapText="1"/>
    </xf>
    <xf numFmtId="0" fontId="13" fillId="0" borderId="29" xfId="2" applyFont="1" applyBorder="1" applyAlignment="1">
      <alignment horizontal="distributed" vertical="center" wrapText="1"/>
    </xf>
    <xf numFmtId="38" fontId="4" fillId="0" borderId="14" xfId="1" applyFont="1" applyBorder="1" applyAlignment="1">
      <alignment horizontal="center" vertical="center" wrapText="1"/>
    </xf>
    <xf numFmtId="0" fontId="0" fillId="0" borderId="30" xfId="0" applyBorder="1" applyAlignment="1">
      <alignment horizontal="center" vertical="center" shrinkToFit="1"/>
    </xf>
    <xf numFmtId="0" fontId="13" fillId="0" borderId="30" xfId="0" applyFont="1" applyBorder="1" applyAlignment="1">
      <alignment horizontal="center" vertical="center" shrinkToFit="1"/>
    </xf>
    <xf numFmtId="0" fontId="0" fillId="6" borderId="22" xfId="0" applyFill="1" applyBorder="1" applyAlignment="1" applyProtection="1">
      <alignment horizontal="center" vertical="center" shrinkToFit="1"/>
      <protection locked="0"/>
    </xf>
    <xf numFmtId="49" fontId="0" fillId="2" borderId="31" xfId="0" applyNumberFormat="1" applyFill="1" applyBorder="1" applyAlignment="1" applyProtection="1">
      <alignment horizontal="left" vertical="center" shrinkToFit="1"/>
      <protection locked="0"/>
    </xf>
    <xf numFmtId="0" fontId="4" fillId="0" borderId="0" xfId="0" applyFont="1" applyAlignment="1">
      <alignment horizontal="left" vertical="center"/>
    </xf>
    <xf numFmtId="0" fontId="13" fillId="0" borderId="9" xfId="0" applyFont="1" applyBorder="1" applyAlignment="1">
      <alignment horizontal="right" vertical="center"/>
    </xf>
    <xf numFmtId="0" fontId="0" fillId="0" borderId="0" xfId="0" applyAlignment="1">
      <alignment horizontal="right" vertical="center"/>
    </xf>
    <xf numFmtId="0" fontId="4" fillId="2" borderId="32"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178" fontId="4" fillId="2" borderId="32" xfId="0" applyNumberFormat="1" applyFont="1" applyFill="1" applyBorder="1" applyAlignment="1" applyProtection="1">
      <alignment horizontal="center" vertical="center" shrinkToFit="1"/>
      <protection locked="0"/>
    </xf>
    <xf numFmtId="178" fontId="4" fillId="3" borderId="32" xfId="0" applyNumberFormat="1" applyFont="1" applyFill="1" applyBorder="1" applyAlignment="1" applyProtection="1">
      <alignment horizontal="center" vertical="center" shrinkToFit="1"/>
      <protection locked="0"/>
    </xf>
    <xf numFmtId="0" fontId="4" fillId="2" borderId="30"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5" fillId="3" borderId="33" xfId="0" applyFont="1" applyFill="1" applyBorder="1" applyAlignment="1">
      <alignment horizontal="center" vertical="center"/>
    </xf>
    <xf numFmtId="0" fontId="5" fillId="2" borderId="30" xfId="0" applyFont="1" applyFill="1" applyBorder="1" applyAlignment="1">
      <alignment horizontal="center" vertical="center"/>
    </xf>
    <xf numFmtId="0" fontId="5" fillId="3" borderId="30" xfId="0" applyFont="1" applyFill="1" applyBorder="1" applyAlignment="1">
      <alignment horizontal="center" vertical="center"/>
    </xf>
    <xf numFmtId="0" fontId="5" fillId="2" borderId="33" xfId="0" applyFont="1" applyFill="1" applyBorder="1" applyAlignment="1">
      <alignment horizontal="center" vertical="center"/>
    </xf>
    <xf numFmtId="0" fontId="5" fillId="0" borderId="33" xfId="0" applyFont="1" applyBorder="1" applyAlignment="1">
      <alignment horizontal="center" vertical="center"/>
    </xf>
    <xf numFmtId="0" fontId="5" fillId="0" borderId="30" xfId="0" applyFont="1" applyBorder="1" applyAlignment="1">
      <alignment horizontal="center" vertical="center"/>
    </xf>
    <xf numFmtId="0" fontId="0" fillId="0" borderId="30" xfId="0" applyBorder="1" applyAlignment="1">
      <alignment horizontal="center" vertical="center"/>
    </xf>
    <xf numFmtId="178" fontId="13" fillId="3" borderId="34" xfId="0" applyNumberFormat="1" applyFont="1" applyFill="1" applyBorder="1" applyAlignment="1" applyProtection="1">
      <alignment horizontal="center" vertical="center" shrinkToFit="1"/>
      <protection locked="0"/>
    </xf>
    <xf numFmtId="0" fontId="0" fillId="0" borderId="35" xfId="0" applyBorder="1">
      <alignment vertical="center"/>
    </xf>
    <xf numFmtId="0" fontId="5" fillId="0" borderId="36" xfId="0" applyFont="1" applyBorder="1">
      <alignment vertical="center"/>
    </xf>
    <xf numFmtId="176" fontId="4" fillId="0" borderId="35" xfId="0" applyNumberFormat="1" applyFont="1" applyBorder="1" applyProtection="1">
      <alignment vertical="center"/>
      <protection locked="0"/>
    </xf>
    <xf numFmtId="0" fontId="0" fillId="0" borderId="36" xfId="0" applyBorder="1" applyProtection="1">
      <alignment vertical="center"/>
      <protection locked="0"/>
    </xf>
    <xf numFmtId="0" fontId="0" fillId="0" borderId="37" xfId="0" applyBorder="1" applyAlignment="1">
      <alignment vertical="center" wrapText="1"/>
    </xf>
    <xf numFmtId="0" fontId="0" fillId="0" borderId="38" xfId="0" applyBorder="1">
      <alignment vertical="center"/>
    </xf>
    <xf numFmtId="0" fontId="0" fillId="0" borderId="39" xfId="0" applyBorder="1" applyAlignment="1">
      <alignment horizontal="center" vertical="center"/>
    </xf>
    <xf numFmtId="178" fontId="0" fillId="0" borderId="0" xfId="0" applyNumberFormat="1">
      <alignment vertical="center"/>
    </xf>
    <xf numFmtId="38" fontId="0" fillId="0" borderId="0" xfId="1" applyFont="1" applyProtection="1">
      <alignment vertical="center"/>
    </xf>
    <xf numFmtId="49" fontId="0" fillId="2" borderId="4" xfId="0" applyNumberFormat="1" applyFill="1" applyBorder="1" applyAlignment="1" applyProtection="1">
      <alignment vertical="center" shrinkToFit="1"/>
      <protection locked="0"/>
    </xf>
    <xf numFmtId="0" fontId="0" fillId="0" borderId="38" xfId="0" applyBorder="1" applyAlignment="1">
      <alignment horizontal="center" vertical="center"/>
    </xf>
    <xf numFmtId="178" fontId="13" fillId="0" borderId="30" xfId="0" applyNumberFormat="1" applyFont="1" applyBorder="1" applyAlignment="1" applyProtection="1">
      <alignment horizontal="center" vertical="center" shrinkToFit="1"/>
      <protection locked="0"/>
    </xf>
    <xf numFmtId="0" fontId="4" fillId="7" borderId="40" xfId="0" applyFont="1" applyFill="1" applyBorder="1" applyAlignment="1">
      <alignment horizontal="right" vertical="center"/>
    </xf>
    <xf numFmtId="0" fontId="0" fillId="6" borderId="0" xfId="0" applyFill="1">
      <alignment vertical="center"/>
    </xf>
    <xf numFmtId="0" fontId="0" fillId="0" borderId="0" xfId="0" applyProtection="1">
      <alignment vertical="center"/>
      <protection locked="0"/>
    </xf>
    <xf numFmtId="178" fontId="13" fillId="0" borderId="34" xfId="0" applyNumberFormat="1" applyFont="1" applyBorder="1" applyAlignment="1" applyProtection="1">
      <alignment horizontal="center" vertical="center" shrinkToFit="1"/>
      <protection locked="0"/>
    </xf>
    <xf numFmtId="178" fontId="13" fillId="5" borderId="34" xfId="0" applyNumberFormat="1" applyFont="1"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22" xfId="0" applyBorder="1" applyAlignment="1" applyProtection="1">
      <alignment horizontal="center" vertical="center" shrinkToFit="1"/>
      <protection locked="0"/>
    </xf>
    <xf numFmtId="0" fontId="0" fillId="0" borderId="0" xfId="0" applyAlignment="1">
      <alignment vertical="top" wrapText="1"/>
    </xf>
    <xf numFmtId="0" fontId="10" fillId="0" borderId="0" xfId="0" applyFont="1" applyAlignment="1">
      <alignment vertical="center" shrinkToFit="1"/>
    </xf>
    <xf numFmtId="0" fontId="17" fillId="0" borderId="0" xfId="0" applyFont="1">
      <alignment vertical="center"/>
    </xf>
    <xf numFmtId="0" fontId="4" fillId="0" borderId="3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178" fontId="4" fillId="0" borderId="32" xfId="0" applyNumberFormat="1" applyFont="1" applyBorder="1" applyAlignment="1" applyProtection="1">
      <alignment horizontal="center" vertical="center" shrinkToFit="1"/>
      <protection locked="0"/>
    </xf>
    <xf numFmtId="178" fontId="4" fillId="0" borderId="33" xfId="0" applyNumberFormat="1" applyFont="1" applyBorder="1" applyAlignment="1" applyProtection="1">
      <alignment horizontal="center" vertical="center" shrinkToFit="1"/>
      <protection locked="0"/>
    </xf>
    <xf numFmtId="178" fontId="4" fillId="0" borderId="25" xfId="0" applyNumberFormat="1"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4" fillId="0" borderId="40" xfId="0" applyFont="1" applyBorder="1" applyAlignment="1">
      <alignment horizontal="right" vertical="center"/>
    </xf>
    <xf numFmtId="49" fontId="0" fillId="0" borderId="24" xfId="0" applyNumberFormat="1" applyBorder="1" applyAlignment="1" applyProtection="1">
      <alignment vertical="center" wrapText="1"/>
      <protection locked="0"/>
    </xf>
    <xf numFmtId="49" fontId="0" fillId="0" borderId="31" xfId="0" applyNumberFormat="1" applyBorder="1" applyAlignment="1" applyProtection="1">
      <alignment horizontal="left" vertical="center" shrinkToFit="1"/>
      <protection locked="0"/>
    </xf>
    <xf numFmtId="49" fontId="0" fillId="0" borderId="4" xfId="0" applyNumberFormat="1" applyBorder="1" applyAlignment="1" applyProtection="1">
      <alignment vertical="center" shrinkToFit="1"/>
      <protection locked="0"/>
    </xf>
    <xf numFmtId="0" fontId="0" fillId="0" borderId="0" xfId="0" applyAlignment="1">
      <alignment horizontal="left" vertical="center" wrapText="1"/>
    </xf>
    <xf numFmtId="176" fontId="4" fillId="0" borderId="0" xfId="0" applyNumberFormat="1" applyFont="1" applyAlignment="1">
      <alignment horizontal="right" vertical="center"/>
    </xf>
    <xf numFmtId="0" fontId="4" fillId="0" borderId="0" xfId="0" applyFont="1" applyAlignment="1">
      <alignment horizontal="right" vertical="center"/>
    </xf>
    <xf numFmtId="0" fontId="13" fillId="0" borderId="0" xfId="0" applyFont="1" applyAlignment="1">
      <alignment horizontal="right" vertical="center"/>
    </xf>
    <xf numFmtId="0" fontId="0" fillId="0" borderId="0" xfId="0" applyAlignment="1">
      <alignment horizontal="center" vertical="center" wrapText="1"/>
    </xf>
    <xf numFmtId="38" fontId="4" fillId="0" borderId="0" xfId="1" applyFont="1" applyFill="1" applyBorder="1" applyAlignment="1">
      <alignment horizontal="right" vertical="center"/>
    </xf>
    <xf numFmtId="38" fontId="13" fillId="0" borderId="0" xfId="1" applyFont="1" applyFill="1" applyBorder="1" applyAlignment="1">
      <alignment horizontal="right" vertical="center"/>
    </xf>
    <xf numFmtId="0" fontId="0" fillId="0" borderId="42" xfId="0" applyBorder="1">
      <alignment vertical="center"/>
    </xf>
    <xf numFmtId="0" fontId="18" fillId="0" borderId="0" xfId="0" applyFont="1">
      <alignment vertical="center"/>
    </xf>
    <xf numFmtId="0" fontId="0" fillId="0" borderId="1" xfId="0" applyBorder="1" applyAlignment="1">
      <alignment vertical="center" shrinkToFit="1"/>
    </xf>
    <xf numFmtId="0" fontId="0" fillId="0" borderId="0" xfId="0" applyAlignment="1">
      <alignment vertical="top"/>
    </xf>
    <xf numFmtId="38" fontId="1" fillId="0" borderId="0" xfId="1" applyFont="1" applyFill="1" applyBorder="1" applyAlignment="1">
      <alignment horizontal="right" vertical="center"/>
    </xf>
    <xf numFmtId="0" fontId="21" fillId="0" borderId="0" xfId="0" applyFont="1" applyAlignment="1">
      <alignment vertical="center" shrinkToFit="1"/>
    </xf>
    <xf numFmtId="0" fontId="22" fillId="0" borderId="0" xfId="0" applyFont="1">
      <alignment vertical="center"/>
    </xf>
    <xf numFmtId="0" fontId="0" fillId="0" borderId="0" xfId="0" applyAlignment="1">
      <alignment horizontal="center" vertical="top"/>
    </xf>
    <xf numFmtId="0" fontId="23" fillId="0" borderId="0" xfId="0" applyFont="1" applyAlignment="1">
      <alignment horizontal="left" vertical="top" wrapText="1" shrinkToFit="1"/>
    </xf>
    <xf numFmtId="0" fontId="20" fillId="0" borderId="0" xfId="0" applyFont="1" applyAlignment="1">
      <alignment horizontal="left" vertical="top" wrapText="1" shrinkToFit="1"/>
    </xf>
    <xf numFmtId="0" fontId="20" fillId="0" borderId="0" xfId="0" applyFont="1" applyAlignment="1">
      <alignment vertical="center" shrinkToFit="1"/>
    </xf>
    <xf numFmtId="0" fontId="27" fillId="0" borderId="0" xfId="0" applyFont="1">
      <alignment vertical="center"/>
    </xf>
    <xf numFmtId="0" fontId="27" fillId="0" borderId="0" xfId="0" applyFont="1" applyAlignment="1">
      <alignment vertical="center" wrapText="1"/>
    </xf>
    <xf numFmtId="0" fontId="27" fillId="0" borderId="0" xfId="0" applyFont="1" applyAlignment="1">
      <alignment horizontal="center" vertical="top"/>
    </xf>
    <xf numFmtId="0" fontId="20" fillId="0" borderId="0" xfId="0" applyFont="1" applyAlignment="1">
      <alignment vertical="center" wrapText="1"/>
    </xf>
    <xf numFmtId="178" fontId="1" fillId="0" borderId="0" xfId="3" applyNumberFormat="1" applyAlignment="1">
      <alignment vertical="center" shrinkToFit="1"/>
    </xf>
    <xf numFmtId="178" fontId="1" fillId="0" borderId="0" xfId="3" applyNumberFormat="1" applyAlignment="1">
      <alignment horizontal="center" shrinkToFit="1"/>
    </xf>
    <xf numFmtId="178" fontId="1" fillId="0" borderId="0" xfId="3" applyNumberFormat="1" applyAlignment="1">
      <alignment horizontal="left"/>
    </xf>
    <xf numFmtId="178" fontId="1" fillId="0" borderId="0" xfId="3" applyNumberFormat="1" applyAlignment="1">
      <alignment horizontal="center"/>
    </xf>
    <xf numFmtId="49" fontId="1" fillId="0" borderId="5" xfId="3" applyNumberFormat="1" applyBorder="1" applyAlignment="1">
      <alignment horizontal="center" shrinkToFit="1"/>
    </xf>
    <xf numFmtId="49" fontId="1" fillId="0" borderId="0" xfId="3" applyNumberFormat="1" applyAlignment="1">
      <alignment horizontal="center" shrinkToFit="1"/>
    </xf>
    <xf numFmtId="0" fontId="1" fillId="0" borderId="0" xfId="3" applyAlignment="1">
      <alignment horizontal="center" shrinkToFit="1"/>
    </xf>
    <xf numFmtId="0" fontId="1" fillId="0" borderId="2" xfId="3" applyBorder="1" applyAlignment="1">
      <alignment horizontal="center" shrinkToFit="1"/>
    </xf>
    <xf numFmtId="0" fontId="1" fillId="0" borderId="58" xfId="3" applyBorder="1" applyAlignment="1">
      <alignment horizontal="center" shrinkToFit="1"/>
    </xf>
    <xf numFmtId="49" fontId="0" fillId="0" borderId="5" xfId="3" applyNumberFormat="1" applyFont="1" applyBorder="1" applyAlignment="1">
      <alignment horizontal="center" shrinkToFit="1"/>
    </xf>
    <xf numFmtId="0" fontId="1" fillId="8" borderId="0" xfId="3" applyFill="1" applyAlignment="1">
      <alignment horizontal="center" shrinkToFit="1"/>
    </xf>
    <xf numFmtId="178" fontId="1" fillId="0" borderId="58" xfId="3" applyNumberFormat="1" applyBorder="1" applyAlignment="1">
      <alignment horizontal="center" shrinkToFit="1"/>
    </xf>
    <xf numFmtId="0" fontId="1" fillId="0" borderId="4" xfId="3" applyBorder="1" applyAlignment="1">
      <alignment horizontal="center" shrinkToFit="1"/>
    </xf>
    <xf numFmtId="0" fontId="1" fillId="0" borderId="8" xfId="3" applyBorder="1" applyAlignment="1">
      <alignment horizontal="center" shrinkToFit="1"/>
    </xf>
    <xf numFmtId="178" fontId="1" fillId="8" borderId="1" xfId="3" applyNumberFormat="1" applyFill="1" applyBorder="1" applyAlignment="1">
      <alignment horizontal="center" shrinkToFit="1"/>
    </xf>
    <xf numFmtId="38" fontId="28" fillId="8" borderId="1" xfId="4" applyFont="1" applyFill="1" applyBorder="1" applyAlignment="1">
      <alignment horizontal="center" vertical="center" shrinkToFit="1"/>
    </xf>
    <xf numFmtId="38" fontId="29" fillId="8" borderId="1" xfId="4" applyFont="1" applyFill="1" applyBorder="1" applyAlignment="1">
      <alignment horizontal="center" vertical="center" shrinkToFit="1"/>
    </xf>
    <xf numFmtId="0" fontId="1" fillId="0" borderId="1" xfId="3" applyBorder="1" applyAlignment="1">
      <alignment horizontal="center" shrinkToFit="1"/>
    </xf>
    <xf numFmtId="178" fontId="1" fillId="8" borderId="1" xfId="3" applyNumberFormat="1" applyFill="1" applyBorder="1" applyAlignment="1">
      <alignment horizontal="centerContinuous" shrinkToFit="1"/>
    </xf>
    <xf numFmtId="0" fontId="1" fillId="0" borderId="46" xfId="3" applyBorder="1" applyAlignment="1">
      <alignment horizontal="center" shrinkToFit="1"/>
    </xf>
    <xf numFmtId="0" fontId="1" fillId="0" borderId="1" xfId="3" applyBorder="1" applyAlignment="1">
      <alignment horizontal="centerContinuous" shrinkToFit="1"/>
    </xf>
    <xf numFmtId="178" fontId="1" fillId="0" borderId="1" xfId="3" applyNumberFormat="1" applyBorder="1" applyAlignment="1">
      <alignment horizontal="centerContinuous" shrinkToFit="1"/>
    </xf>
    <xf numFmtId="38" fontId="30" fillId="0" borderId="0" xfId="4" applyFont="1" applyAlignment="1">
      <alignment horizontal="centerContinuous" vertical="center" wrapText="1" shrinkToFit="1"/>
    </xf>
    <xf numFmtId="38" fontId="31" fillId="0" borderId="0" xfId="4" applyFont="1" applyAlignment="1">
      <alignment horizontal="center" vertical="center"/>
    </xf>
    <xf numFmtId="38" fontId="30" fillId="0" borderId="0" xfId="4" applyFont="1" applyAlignment="1">
      <alignment horizontal="center" vertical="center" wrapText="1"/>
    </xf>
    <xf numFmtId="38" fontId="32" fillId="0" borderId="0" xfId="4" applyFont="1" applyAlignment="1">
      <alignment horizontal="center" vertical="center" wrapText="1"/>
    </xf>
    <xf numFmtId="38" fontId="31" fillId="8" borderId="1" xfId="4" applyFont="1" applyFill="1" applyBorder="1" applyAlignment="1">
      <alignment horizontal="center" vertical="center"/>
    </xf>
    <xf numFmtId="38" fontId="32" fillId="8" borderId="1" xfId="4" applyFont="1" applyFill="1" applyBorder="1" applyAlignment="1">
      <alignment horizontal="center" vertical="center" wrapText="1"/>
    </xf>
    <xf numFmtId="38" fontId="31" fillId="8" borderId="1" xfId="4" applyFont="1" applyFill="1" applyBorder="1" applyAlignment="1">
      <alignment horizontal="center" vertical="center" wrapText="1"/>
    </xf>
    <xf numFmtId="38" fontId="33" fillId="8" borderId="1" xfId="4" applyFont="1" applyFill="1" applyBorder="1" applyAlignment="1">
      <alignment horizontal="center" vertical="center" wrapText="1"/>
    </xf>
    <xf numFmtId="38" fontId="31" fillId="0" borderId="0" xfId="4" applyFont="1" applyAlignment="1">
      <alignment horizontal="center" vertical="center" wrapText="1"/>
    </xf>
    <xf numFmtId="38" fontId="34" fillId="8" borderId="1" xfId="4" applyFont="1" applyFill="1" applyBorder="1" applyAlignment="1">
      <alignment horizontal="center" vertical="center" wrapText="1" shrinkToFit="1"/>
    </xf>
    <xf numFmtId="38" fontId="35" fillId="0" borderId="1" xfId="4" applyFont="1" applyBorder="1" applyAlignment="1">
      <alignment horizontal="center" vertical="center" shrinkToFit="1"/>
    </xf>
    <xf numFmtId="38" fontId="32" fillId="0" borderId="1" xfId="4" applyFont="1" applyBorder="1" applyAlignment="1">
      <alignment horizontal="left" vertical="center" wrapText="1"/>
    </xf>
    <xf numFmtId="38" fontId="32" fillId="0" borderId="1" xfId="4" applyFont="1" applyBorder="1" applyAlignment="1">
      <alignment horizontal="center" vertical="center" wrapText="1"/>
    </xf>
    <xf numFmtId="38" fontId="31" fillId="0" borderId="1" xfId="4" applyFont="1" applyBorder="1" applyAlignment="1">
      <alignment horizontal="center" vertical="center" shrinkToFit="1"/>
    </xf>
    <xf numFmtId="38" fontId="31" fillId="0" borderId="1" xfId="4" applyFont="1" applyBorder="1" applyAlignment="1">
      <alignment horizontal="center" vertical="center"/>
    </xf>
    <xf numFmtId="38" fontId="31" fillId="0" borderId="1" xfId="4" applyFont="1" applyBorder="1" applyAlignment="1">
      <alignment horizontal="center" vertical="center" wrapText="1"/>
    </xf>
    <xf numFmtId="38" fontId="36" fillId="12" borderId="1" xfId="4" applyFont="1" applyFill="1" applyBorder="1" applyAlignment="1">
      <alignment horizontal="center" vertical="center" wrapText="1"/>
    </xf>
    <xf numFmtId="38" fontId="35" fillId="0" borderId="0" xfId="4" applyFont="1" applyBorder="1" applyAlignment="1">
      <alignment horizontal="center" vertical="center" shrinkToFit="1"/>
    </xf>
    <xf numFmtId="38" fontId="32" fillId="0" borderId="0" xfId="4" applyFont="1" applyBorder="1" applyAlignment="1">
      <alignment horizontal="left" vertical="center" wrapText="1"/>
    </xf>
    <xf numFmtId="38" fontId="32" fillId="0" borderId="0" xfId="4" applyFont="1" applyBorder="1" applyAlignment="1">
      <alignment horizontal="center" vertical="center" wrapText="1"/>
    </xf>
    <xf numFmtId="38" fontId="31" fillId="0" borderId="0" xfId="4" applyFont="1" applyBorder="1" applyAlignment="1">
      <alignment horizontal="center" vertical="center" wrapText="1"/>
    </xf>
    <xf numFmtId="38" fontId="31" fillId="0" borderId="0" xfId="4" applyFont="1" applyBorder="1" applyAlignment="1">
      <alignment horizontal="center" vertical="center"/>
    </xf>
    <xf numFmtId="38" fontId="36" fillId="0" borderId="1" xfId="4" applyFont="1" applyBorder="1" applyAlignment="1">
      <alignment horizontal="center" vertical="center" shrinkToFit="1"/>
    </xf>
    <xf numFmtId="38" fontId="36" fillId="0" borderId="1" xfId="4" applyFont="1" applyBorder="1" applyAlignment="1">
      <alignment horizontal="center" vertical="center" wrapText="1"/>
    </xf>
    <xf numFmtId="38" fontId="31" fillId="0" borderId="0" xfId="4" applyFont="1" applyBorder="1" applyAlignment="1">
      <alignment horizontal="center" vertical="center" shrinkToFit="1"/>
    </xf>
    <xf numFmtId="38" fontId="32" fillId="0" borderId="0" xfId="4" applyFont="1" applyBorder="1" applyAlignment="1">
      <alignment horizontal="center" vertical="center" shrinkToFit="1"/>
    </xf>
    <xf numFmtId="38" fontId="36" fillId="0" borderId="0" xfId="4" applyFont="1" applyFill="1" applyBorder="1" applyAlignment="1">
      <alignment horizontal="center" vertical="center" wrapText="1"/>
    </xf>
    <xf numFmtId="38" fontId="36" fillId="0" borderId="1" xfId="4" applyFont="1" applyFill="1" applyBorder="1" applyAlignment="1">
      <alignment horizontal="center" vertical="center" shrinkToFit="1"/>
    </xf>
    <xf numFmtId="38" fontId="31" fillId="0" borderId="0" xfId="4" applyFont="1" applyAlignment="1">
      <alignment horizontal="left" vertical="center"/>
    </xf>
    <xf numFmtId="38" fontId="31" fillId="0" borderId="0" xfId="4" applyFont="1" applyFill="1" applyBorder="1" applyAlignment="1">
      <alignment horizontal="center" vertical="center" shrinkToFit="1"/>
    </xf>
    <xf numFmtId="179" fontId="31" fillId="0" borderId="1" xfId="4" applyNumberFormat="1" applyFont="1" applyBorder="1" applyAlignment="1">
      <alignment horizontal="right" vertical="center" indent="1"/>
    </xf>
    <xf numFmtId="180" fontId="31" fillId="0" borderId="1" xfId="4" applyNumberFormat="1" applyFont="1" applyBorder="1" applyAlignment="1">
      <alignment horizontal="center" vertical="center"/>
    </xf>
    <xf numFmtId="38" fontId="31" fillId="0" borderId="0" xfId="4" applyFont="1" applyFill="1" applyAlignment="1">
      <alignment horizontal="left" vertical="center"/>
    </xf>
    <xf numFmtId="38" fontId="31" fillId="0" borderId="0" xfId="4" applyFont="1" applyFill="1" applyAlignment="1">
      <alignment horizontal="center" vertical="center"/>
    </xf>
    <xf numFmtId="38" fontId="35" fillId="0" borderId="1" xfId="4" applyFont="1" applyBorder="1" applyAlignment="1">
      <alignment vertical="center" shrinkToFit="1"/>
    </xf>
    <xf numFmtId="0" fontId="37" fillId="0" borderId="0" xfId="3" applyFont="1" applyAlignment="1">
      <alignment horizontal="justify" vertical="center"/>
    </xf>
    <xf numFmtId="181" fontId="3" fillId="0" borderId="0" xfId="0" applyNumberFormat="1" applyFont="1" applyAlignment="1">
      <alignment horizontal="right" vertical="center" shrinkToFit="1"/>
    </xf>
    <xf numFmtId="0" fontId="3" fillId="0" borderId="0" xfId="0" applyFont="1" applyAlignment="1">
      <alignment horizontal="left" vertical="center" shrinkToFit="1"/>
    </xf>
    <xf numFmtId="181" fontId="3" fillId="0" borderId="0" xfId="4" applyNumberFormat="1" applyFont="1" applyAlignment="1">
      <alignment horizontal="right" vertical="center" shrinkToFit="1"/>
    </xf>
    <xf numFmtId="0" fontId="3" fillId="0" borderId="0" xfId="4" applyNumberFormat="1" applyFont="1" applyAlignment="1">
      <alignment vertical="center" shrinkToFit="1"/>
    </xf>
    <xf numFmtId="0" fontId="3" fillId="0" borderId="0" xfId="4" applyNumberFormat="1" applyFont="1" applyAlignment="1">
      <alignment horizontal="center" vertical="center" shrinkToFit="1"/>
    </xf>
    <xf numFmtId="49" fontId="3" fillId="0" borderId="0" xfId="4" applyNumberFormat="1" applyFont="1" applyAlignment="1">
      <alignment horizontal="center" vertical="center" shrinkToFit="1"/>
    </xf>
    <xf numFmtId="182" fontId="3" fillId="0" borderId="0" xfId="0" applyNumberFormat="1" applyFont="1" applyAlignment="1">
      <alignment horizontal="center" vertical="center" shrinkToFit="1"/>
    </xf>
    <xf numFmtId="0" fontId="3" fillId="0" borderId="0" xfId="0" applyFont="1" applyAlignment="1">
      <alignment horizontal="center" vertical="center" shrinkToFit="1"/>
    </xf>
    <xf numFmtId="180" fontId="3" fillId="0" borderId="0" xfId="0" applyNumberFormat="1" applyFont="1" applyAlignment="1">
      <alignment horizontal="right" vertical="center" shrinkToFit="1"/>
    </xf>
    <xf numFmtId="183" fontId="3" fillId="0" borderId="0" xfId="0" applyNumberFormat="1" applyFont="1" applyAlignment="1">
      <alignment horizontal="center" vertical="center" shrinkToFit="1"/>
    </xf>
    <xf numFmtId="0" fontId="3" fillId="0" borderId="0" xfId="4" applyNumberFormat="1" applyFont="1" applyFill="1" applyAlignment="1">
      <alignment horizontal="center" vertical="center" shrinkToFit="1"/>
    </xf>
    <xf numFmtId="180" fontId="3" fillId="0" borderId="0" xfId="0" applyNumberFormat="1" applyFont="1" applyAlignment="1">
      <alignment horizontal="center" vertical="center" shrinkToFit="1"/>
    </xf>
    <xf numFmtId="0" fontId="3" fillId="0" borderId="0" xfId="0" applyFont="1" applyAlignment="1">
      <alignment vertical="center" shrinkToFit="1"/>
    </xf>
    <xf numFmtId="181" fontId="38" fillId="9" borderId="76" xfId="0" applyNumberFormat="1" applyFont="1" applyFill="1" applyBorder="1" applyAlignment="1">
      <alignment horizontal="right" vertical="center" shrinkToFit="1"/>
    </xf>
    <xf numFmtId="0" fontId="38" fillId="9" borderId="76" xfId="0" applyFont="1" applyFill="1" applyBorder="1" applyAlignment="1">
      <alignment horizontal="centerContinuous" vertical="center" shrinkToFit="1"/>
    </xf>
    <xf numFmtId="0" fontId="38" fillId="9" borderId="14" xfId="0" applyFont="1" applyFill="1" applyBorder="1" applyAlignment="1">
      <alignment horizontal="centerContinuous" vertical="center" shrinkToFit="1"/>
    </xf>
    <xf numFmtId="181" fontId="38" fillId="9" borderId="14" xfId="0" applyNumberFormat="1" applyFont="1" applyFill="1" applyBorder="1" applyAlignment="1">
      <alignment horizontal="centerContinuous" vertical="center" shrinkToFit="1"/>
    </xf>
    <xf numFmtId="181" fontId="38" fillId="9" borderId="77" xfId="0" applyNumberFormat="1" applyFont="1" applyFill="1" applyBorder="1" applyAlignment="1">
      <alignment horizontal="centerContinuous" vertical="center" shrinkToFit="1"/>
    </xf>
    <xf numFmtId="49" fontId="38" fillId="9" borderId="77" xfId="0" applyNumberFormat="1" applyFont="1" applyFill="1" applyBorder="1" applyAlignment="1">
      <alignment horizontal="centerContinuous" vertical="center" shrinkToFit="1"/>
    </xf>
    <xf numFmtId="0" fontId="38" fillId="9" borderId="77" xfId="0" applyFont="1" applyFill="1" applyBorder="1" applyAlignment="1">
      <alignment horizontal="centerContinuous" vertical="center" shrinkToFit="1"/>
    </xf>
    <xf numFmtId="0" fontId="38" fillId="10" borderId="27" xfId="0" applyFont="1" applyFill="1" applyBorder="1" applyAlignment="1">
      <alignment horizontal="centerContinuous" vertical="center" shrinkToFit="1"/>
    </xf>
    <xf numFmtId="0" fontId="38" fillId="10" borderId="13" xfId="0" applyFont="1" applyFill="1" applyBorder="1" applyAlignment="1">
      <alignment horizontal="centerContinuous" vertical="center" shrinkToFit="1"/>
    </xf>
    <xf numFmtId="0" fontId="38" fillId="10" borderId="14" xfId="0" applyFont="1" applyFill="1" applyBorder="1" applyAlignment="1">
      <alignment horizontal="centerContinuous" vertical="center" shrinkToFit="1"/>
    </xf>
    <xf numFmtId="0" fontId="38" fillId="10" borderId="26" xfId="0" applyFont="1" applyFill="1" applyBorder="1" applyAlignment="1">
      <alignment horizontal="centerContinuous" vertical="center" shrinkToFit="1"/>
    </xf>
    <xf numFmtId="0" fontId="38" fillId="8" borderId="70" xfId="0" applyFont="1" applyFill="1" applyBorder="1" applyAlignment="1">
      <alignment horizontal="centerContinuous" vertical="center" shrinkToFit="1"/>
    </xf>
    <xf numFmtId="0" fontId="38" fillId="8" borderId="26" xfId="0" applyFont="1" applyFill="1" applyBorder="1" applyAlignment="1">
      <alignment horizontal="centerContinuous" vertical="center" shrinkToFit="1"/>
    </xf>
    <xf numFmtId="0" fontId="38" fillId="11" borderId="70" xfId="4" applyNumberFormat="1" applyFont="1" applyFill="1" applyBorder="1" applyAlignment="1">
      <alignment horizontal="centerContinuous" vertical="center" shrinkToFit="1"/>
    </xf>
    <xf numFmtId="0" fontId="38" fillId="12" borderId="78" xfId="0" applyFont="1" applyFill="1" applyBorder="1" applyAlignment="1">
      <alignment horizontal="centerContinuous" vertical="center" shrinkToFit="1"/>
    </xf>
    <xf numFmtId="0" fontId="38" fillId="12" borderId="79" xfId="0" applyFont="1" applyFill="1" applyBorder="1" applyAlignment="1">
      <alignment horizontal="centerContinuous" vertical="center" shrinkToFit="1"/>
    </xf>
    <xf numFmtId="0" fontId="38" fillId="0" borderId="0" xfId="0" applyFont="1" applyAlignment="1">
      <alignment horizontal="center" vertical="center" shrinkToFit="1"/>
    </xf>
    <xf numFmtId="181" fontId="38" fillId="9" borderId="80" xfId="0" applyNumberFormat="1" applyFont="1" applyFill="1" applyBorder="1" applyAlignment="1">
      <alignment horizontal="center" vertical="top" textRotation="255" shrinkToFit="1"/>
    </xf>
    <xf numFmtId="0" fontId="38" fillId="9" borderId="80" xfId="0" applyFont="1" applyFill="1" applyBorder="1" applyAlignment="1">
      <alignment horizontal="center" vertical="center" shrinkToFit="1"/>
    </xf>
    <xf numFmtId="0" fontId="38" fillId="9" borderId="81" xfId="0" applyFont="1" applyFill="1" applyBorder="1" applyAlignment="1">
      <alignment horizontal="center" vertical="center" shrinkToFit="1"/>
    </xf>
    <xf numFmtId="181" fontId="38" fillId="9" borderId="81" xfId="4" applyNumberFormat="1" applyFont="1" applyFill="1" applyBorder="1" applyAlignment="1">
      <alignment horizontal="center" vertical="center" wrapText="1" shrinkToFit="1"/>
    </xf>
    <xf numFmtId="181" fontId="38" fillId="9" borderId="82" xfId="4" applyNumberFormat="1" applyFont="1" applyFill="1" applyBorder="1" applyAlignment="1">
      <alignment horizontal="center" vertical="center" wrapText="1" shrinkToFit="1"/>
    </xf>
    <xf numFmtId="0" fontId="38" fillId="9" borderId="83" xfId="4" applyNumberFormat="1" applyFont="1" applyFill="1" applyBorder="1" applyAlignment="1">
      <alignment horizontal="center" vertical="center" shrinkToFit="1"/>
    </xf>
    <xf numFmtId="0" fontId="38" fillId="9" borderId="81" xfId="4" applyNumberFormat="1" applyFont="1" applyFill="1" applyBorder="1" applyAlignment="1">
      <alignment horizontal="center" vertical="top" wrapText="1" shrinkToFit="1"/>
    </xf>
    <xf numFmtId="49" fontId="38" fillId="9" borderId="82" xfId="4" applyNumberFormat="1" applyFont="1" applyFill="1" applyBorder="1" applyAlignment="1">
      <alignment horizontal="center" vertical="top" wrapText="1" shrinkToFit="1"/>
    </xf>
    <xf numFmtId="0" fontId="38" fillId="9" borderId="84" xfId="4" applyNumberFormat="1" applyFont="1" applyFill="1" applyBorder="1" applyAlignment="1">
      <alignment horizontal="center" vertical="top" wrapText="1" shrinkToFit="1"/>
    </xf>
    <xf numFmtId="0" fontId="38" fillId="9" borderId="85" xfId="4" applyNumberFormat="1" applyFont="1" applyFill="1" applyBorder="1" applyAlignment="1">
      <alignment horizontal="center" vertical="top" wrapText="1" shrinkToFit="1"/>
    </xf>
    <xf numFmtId="12" fontId="38" fillId="9" borderId="85" xfId="4" applyNumberFormat="1" applyFont="1" applyFill="1" applyBorder="1" applyAlignment="1">
      <alignment horizontal="center" vertical="top" wrapText="1" shrinkToFit="1"/>
    </xf>
    <xf numFmtId="0" fontId="38" fillId="9" borderId="86" xfId="4" applyNumberFormat="1" applyFont="1" applyFill="1" applyBorder="1" applyAlignment="1">
      <alignment horizontal="center" vertical="top" wrapText="1" shrinkToFit="1"/>
    </xf>
    <xf numFmtId="0" fontId="38" fillId="10" borderId="80" xfId="0" applyFont="1" applyFill="1" applyBorder="1" applyAlignment="1">
      <alignment horizontal="center" vertical="top" wrapText="1" shrinkToFit="1"/>
    </xf>
    <xf numFmtId="0" fontId="38" fillId="10" borderId="87" xfId="0" applyFont="1" applyFill="1" applyBorder="1" applyAlignment="1">
      <alignment horizontal="center" vertical="top" wrapText="1" shrinkToFit="1"/>
    </xf>
    <xf numFmtId="0" fontId="38" fillId="10" borderId="81" xfId="4" applyNumberFormat="1" applyFont="1" applyFill="1" applyBorder="1" applyAlignment="1">
      <alignment horizontal="center" vertical="top" wrapText="1" shrinkToFit="1"/>
    </xf>
    <xf numFmtId="0" fontId="38" fillId="10" borderId="88" xfId="0" applyFont="1" applyFill="1" applyBorder="1" applyAlignment="1">
      <alignment horizontal="center" vertical="center" wrapText="1" shrinkToFit="1"/>
    </xf>
    <xf numFmtId="0" fontId="38" fillId="8" borderId="89" xfId="4" applyNumberFormat="1" applyFont="1" applyFill="1" applyBorder="1" applyAlignment="1">
      <alignment horizontal="center" vertical="center" shrinkToFit="1"/>
    </xf>
    <xf numFmtId="0" fontId="38" fillId="8" borderId="88" xfId="4" applyNumberFormat="1" applyFont="1" applyFill="1" applyBorder="1" applyAlignment="1">
      <alignment horizontal="center" vertical="top" textRotation="255" wrapText="1" shrinkToFit="1"/>
    </xf>
    <xf numFmtId="0" fontId="38" fillId="11" borderId="89" xfId="4" applyNumberFormat="1" applyFont="1" applyFill="1" applyBorder="1" applyAlignment="1">
      <alignment horizontal="center" vertical="top" textRotation="255" wrapText="1" shrinkToFit="1"/>
    </xf>
    <xf numFmtId="0" fontId="38" fillId="12" borderId="90" xfId="4" applyNumberFormat="1" applyFont="1" applyFill="1" applyBorder="1" applyAlignment="1">
      <alignment horizontal="center" vertical="center" shrinkToFit="1"/>
    </xf>
    <xf numFmtId="0" fontId="38" fillId="12" borderId="91" xfId="4" applyNumberFormat="1" applyFont="1" applyFill="1" applyBorder="1" applyAlignment="1">
      <alignment horizontal="center" vertical="center" shrinkToFit="1"/>
    </xf>
    <xf numFmtId="0" fontId="3" fillId="0" borderId="92" xfId="4" applyNumberFormat="1" applyFont="1" applyBorder="1" applyAlignment="1">
      <alignment horizontal="right" vertical="center" shrinkToFit="1"/>
    </xf>
    <xf numFmtId="0" fontId="3" fillId="0" borderId="92" xfId="4" applyNumberFormat="1" applyFont="1" applyBorder="1" applyAlignment="1">
      <alignment horizontal="left" vertical="center" shrinkToFit="1"/>
    </xf>
    <xf numFmtId="0" fontId="3" fillId="0" borderId="5" xfId="4" applyNumberFormat="1" applyFont="1" applyBorder="1" applyAlignment="1">
      <alignment horizontal="left" vertical="center" shrinkToFit="1"/>
    </xf>
    <xf numFmtId="181" fontId="3" fillId="0" borderId="5" xfId="4" applyNumberFormat="1" applyFont="1" applyBorder="1" applyAlignment="1">
      <alignment horizontal="right" vertical="center" shrinkToFit="1"/>
    </xf>
    <xf numFmtId="181" fontId="3" fillId="0" borderId="61" xfId="4" applyNumberFormat="1" applyFont="1" applyBorder="1" applyAlignment="1">
      <alignment horizontal="right" vertical="center" shrinkToFit="1"/>
    </xf>
    <xf numFmtId="0" fontId="3" fillId="0" borderId="93" xfId="4" applyNumberFormat="1" applyFont="1" applyFill="1" applyBorder="1" applyAlignment="1">
      <alignment horizontal="left" vertical="center" shrinkToFit="1"/>
    </xf>
    <xf numFmtId="181" fontId="3" fillId="0" borderId="1" xfId="4" applyNumberFormat="1" applyFont="1" applyBorder="1" applyAlignment="1">
      <alignment horizontal="right" vertical="center" shrinkToFit="1"/>
    </xf>
    <xf numFmtId="178" fontId="3" fillId="0" borderId="1" xfId="4" applyNumberFormat="1" applyFont="1" applyFill="1" applyBorder="1" applyAlignment="1">
      <alignment horizontal="center" vertical="center" shrinkToFit="1"/>
    </xf>
    <xf numFmtId="182" fontId="3" fillId="0" borderId="93" xfId="4" applyNumberFormat="1" applyFont="1" applyFill="1" applyBorder="1" applyAlignment="1">
      <alignment horizontal="center" vertical="center" shrinkToFit="1"/>
    </xf>
    <xf numFmtId="182" fontId="3" fillId="0" borderId="5" xfId="4" applyNumberFormat="1" applyFont="1" applyFill="1" applyBorder="1" applyAlignment="1">
      <alignment horizontal="center" vertical="center" shrinkToFit="1"/>
    </xf>
    <xf numFmtId="0" fontId="3" fillId="10" borderId="9" xfId="4" applyNumberFormat="1" applyFont="1" applyFill="1" applyBorder="1" applyAlignment="1">
      <alignment horizontal="center" vertical="center" shrinkToFit="1"/>
    </xf>
    <xf numFmtId="0" fontId="3" fillId="10" borderId="18" xfId="4" applyNumberFormat="1" applyFont="1" applyFill="1" applyBorder="1" applyAlignment="1">
      <alignment horizontal="left" vertical="center" shrinkToFit="1"/>
    </xf>
    <xf numFmtId="180" fontId="3" fillId="8" borderId="71" xfId="4" applyNumberFormat="1" applyFont="1" applyFill="1" applyBorder="1" applyAlignment="1">
      <alignment horizontal="right" vertical="center" shrinkToFit="1"/>
    </xf>
    <xf numFmtId="183" fontId="3" fillId="8" borderId="17" xfId="4" applyNumberFormat="1" applyFont="1" applyFill="1" applyBorder="1" applyAlignment="1">
      <alignment horizontal="center" vertical="center" shrinkToFit="1"/>
    </xf>
    <xf numFmtId="0" fontId="3" fillId="0" borderId="71" xfId="4" applyNumberFormat="1" applyFont="1" applyFill="1" applyBorder="1" applyAlignment="1">
      <alignment horizontal="center" vertical="center" shrinkToFit="1"/>
    </xf>
    <xf numFmtId="180" fontId="3" fillId="12" borderId="92" xfId="4" applyNumberFormat="1" applyFont="1" applyFill="1" applyBorder="1" applyAlignment="1">
      <alignment horizontal="center" vertical="center" shrinkToFit="1"/>
    </xf>
    <xf numFmtId="0" fontId="3" fillId="12" borderId="17" xfId="4" applyNumberFormat="1" applyFont="1" applyFill="1" applyBorder="1" applyAlignment="1">
      <alignment horizontal="center" vertical="center" shrinkToFit="1"/>
    </xf>
    <xf numFmtId="182" fontId="3" fillId="0" borderId="1" xfId="4" applyNumberFormat="1" applyFont="1" applyFill="1" applyBorder="1" applyAlignment="1">
      <alignment horizontal="center" vertical="center" shrinkToFit="1"/>
    </xf>
    <xf numFmtId="182" fontId="3" fillId="0" borderId="18" xfId="4" applyNumberFormat="1" applyFont="1" applyFill="1" applyBorder="1" applyAlignment="1">
      <alignment horizontal="center" vertical="center" shrinkToFit="1"/>
    </xf>
    <xf numFmtId="0" fontId="3" fillId="10" borderId="1" xfId="4" applyNumberFormat="1" applyFont="1" applyFill="1" applyBorder="1" applyAlignment="1">
      <alignment horizontal="center" vertical="center" shrinkToFit="1"/>
    </xf>
    <xf numFmtId="0" fontId="3" fillId="0" borderId="94" xfId="4" applyNumberFormat="1" applyFont="1" applyBorder="1" applyAlignment="1">
      <alignment horizontal="right" vertical="center" shrinkToFit="1"/>
    </xf>
    <xf numFmtId="180" fontId="3" fillId="8" borderId="72" xfId="4" applyNumberFormat="1" applyFont="1" applyFill="1" applyBorder="1" applyAlignment="1">
      <alignment horizontal="right" vertical="center" shrinkToFit="1"/>
    </xf>
    <xf numFmtId="0" fontId="3" fillId="0" borderId="72" xfId="4" applyNumberFormat="1" applyFont="1" applyFill="1" applyBorder="1" applyAlignment="1">
      <alignment horizontal="center" vertical="center" shrinkToFit="1"/>
    </xf>
    <xf numFmtId="180" fontId="3" fillId="12" borderId="94" xfId="4" applyNumberFormat="1" applyFont="1" applyFill="1" applyBorder="1" applyAlignment="1">
      <alignment horizontal="center" vertical="center" shrinkToFit="1"/>
    </xf>
    <xf numFmtId="0" fontId="3" fillId="12" borderId="95" xfId="4" applyNumberFormat="1" applyFont="1" applyFill="1" applyBorder="1" applyAlignment="1">
      <alignment horizontal="center" vertical="center" shrinkToFit="1"/>
    </xf>
    <xf numFmtId="0" fontId="5" fillId="0" borderId="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1" xfId="0" applyFont="1" applyBorder="1" applyAlignment="1">
      <alignment horizontal="center" vertical="center" wrapText="1"/>
    </xf>
    <xf numFmtId="178" fontId="4" fillId="2" borderId="32" xfId="0" applyNumberFormat="1" applyFont="1" applyFill="1" applyBorder="1" applyAlignment="1">
      <alignment horizontal="center" vertical="center" shrinkToFit="1"/>
    </xf>
    <xf numFmtId="0" fontId="4" fillId="2" borderId="32" xfId="0" applyFont="1" applyFill="1" applyBorder="1" applyAlignment="1" applyProtection="1">
      <alignment horizontal="center" vertical="center" shrinkToFit="1"/>
      <protection locked="0"/>
    </xf>
    <xf numFmtId="0" fontId="4" fillId="3" borderId="32" xfId="0" applyFont="1" applyFill="1" applyBorder="1" applyAlignment="1" applyProtection="1">
      <alignment horizontal="center" vertical="center" shrinkToFit="1"/>
      <protection locked="0"/>
    </xf>
    <xf numFmtId="178" fontId="4" fillId="3" borderId="32" xfId="0" applyNumberFormat="1" applyFont="1" applyFill="1" applyBorder="1" applyAlignment="1">
      <alignment horizontal="center" vertical="center" shrinkToFit="1"/>
    </xf>
    <xf numFmtId="178" fontId="13" fillId="7" borderId="30" xfId="0" applyNumberFormat="1" applyFont="1" applyFill="1" applyBorder="1" applyAlignment="1">
      <alignment horizontal="center" vertical="center" shrinkToFit="1"/>
    </xf>
    <xf numFmtId="0" fontId="13" fillId="7" borderId="30" xfId="0" applyFont="1" applyFill="1" applyBorder="1" applyAlignment="1">
      <alignment horizontal="center" vertical="center" shrinkToFit="1"/>
    </xf>
    <xf numFmtId="0" fontId="3" fillId="0" borderId="94" xfId="4" applyNumberFormat="1" applyFont="1" applyBorder="1" applyAlignment="1">
      <alignment horizontal="left" vertical="center" shrinkToFit="1"/>
    </xf>
    <xf numFmtId="0" fontId="3" fillId="0" borderId="97" xfId="4" applyNumberFormat="1" applyFont="1" applyBorder="1" applyAlignment="1">
      <alignment horizontal="left" vertical="center" shrinkToFit="1"/>
    </xf>
    <xf numFmtId="181" fontId="3" fillId="0" borderId="97" xfId="4" applyNumberFormat="1" applyFont="1" applyBorder="1" applyAlignment="1">
      <alignment horizontal="right" vertical="center" shrinkToFit="1"/>
    </xf>
    <xf numFmtId="181" fontId="3" fillId="0" borderId="98" xfId="4" applyNumberFormat="1" applyFont="1" applyBorder="1" applyAlignment="1">
      <alignment horizontal="right" vertical="center" shrinkToFit="1"/>
    </xf>
    <xf numFmtId="0" fontId="3" fillId="0" borderId="99" xfId="4" applyNumberFormat="1" applyFont="1" applyFill="1" applyBorder="1" applyAlignment="1">
      <alignment horizontal="left" vertical="center" shrinkToFit="1"/>
    </xf>
    <xf numFmtId="181" fontId="3" fillId="0" borderId="16" xfId="4" applyNumberFormat="1" applyFont="1" applyBorder="1" applyAlignment="1">
      <alignment horizontal="right" vertical="center" shrinkToFit="1"/>
    </xf>
    <xf numFmtId="178" fontId="3" fillId="0" borderId="16" xfId="4" applyNumberFormat="1" applyFont="1" applyFill="1" applyBorder="1" applyAlignment="1">
      <alignment horizontal="center" vertical="center" shrinkToFit="1"/>
    </xf>
    <xf numFmtId="182" fontId="3" fillId="0" borderId="99" xfId="4" applyNumberFormat="1" applyFont="1" applyFill="1" applyBorder="1" applyAlignment="1">
      <alignment horizontal="center" vertical="center" shrinkToFit="1"/>
    </xf>
    <xf numFmtId="182" fontId="3" fillId="0" borderId="97" xfId="4" applyNumberFormat="1" applyFont="1" applyFill="1" applyBorder="1" applyAlignment="1">
      <alignment horizontal="center" vertical="center" shrinkToFit="1"/>
    </xf>
    <xf numFmtId="182" fontId="3" fillId="0" borderId="16" xfId="4" applyNumberFormat="1" applyFont="1" applyFill="1" applyBorder="1" applyAlignment="1">
      <alignment horizontal="center" vertical="center" shrinkToFit="1"/>
    </xf>
    <xf numFmtId="182" fontId="3" fillId="0" borderId="19" xfId="4" applyNumberFormat="1" applyFont="1" applyFill="1" applyBorder="1" applyAlignment="1">
      <alignment horizontal="center" vertical="center" shrinkToFit="1"/>
    </xf>
    <xf numFmtId="0" fontId="3" fillId="10" borderId="11" xfId="4" applyNumberFormat="1" applyFont="1" applyFill="1" applyBorder="1" applyAlignment="1">
      <alignment horizontal="center" vertical="center" shrinkToFit="1"/>
    </xf>
    <xf numFmtId="0" fontId="3" fillId="10" borderId="16" xfId="4" applyNumberFormat="1" applyFont="1" applyFill="1" applyBorder="1" applyAlignment="1">
      <alignment horizontal="center" vertical="center" shrinkToFit="1"/>
    </xf>
    <xf numFmtId="0" fontId="3" fillId="10" borderId="19" xfId="4" applyNumberFormat="1" applyFont="1" applyFill="1" applyBorder="1" applyAlignment="1">
      <alignment horizontal="left" vertical="center" shrinkToFit="1"/>
    </xf>
    <xf numFmtId="183" fontId="3" fillId="8" borderId="95" xfId="4" applyNumberFormat="1" applyFont="1" applyFill="1" applyBorder="1" applyAlignment="1">
      <alignment horizontal="center" vertical="center" shrinkToFit="1"/>
    </xf>
    <xf numFmtId="0" fontId="0" fillId="6" borderId="30" xfId="0" applyFill="1" applyBorder="1" applyAlignment="1">
      <alignment vertical="center" wrapText="1"/>
    </xf>
    <xf numFmtId="0" fontId="0" fillId="7" borderId="30" xfId="0" applyFill="1" applyBorder="1" applyAlignment="1">
      <alignment vertical="center" wrapText="1"/>
    </xf>
    <xf numFmtId="0" fontId="0" fillId="7" borderId="35" xfId="0" applyFill="1" applyBorder="1" applyAlignment="1">
      <alignment vertical="center" wrapText="1"/>
    </xf>
    <xf numFmtId="0" fontId="0" fillId="7" borderId="32" xfId="0" applyFill="1" applyBorder="1" applyAlignment="1">
      <alignment vertical="center" wrapText="1"/>
    </xf>
    <xf numFmtId="0" fontId="0" fillId="0" borderId="32" xfId="0" applyBorder="1" applyAlignment="1">
      <alignment vertical="center" wrapText="1"/>
    </xf>
    <xf numFmtId="0" fontId="0" fillId="0" borderId="30" xfId="0" applyBorder="1" applyAlignment="1">
      <alignment vertical="center" wrapText="1"/>
    </xf>
    <xf numFmtId="0" fontId="0" fillId="0" borderId="35" xfId="0" applyBorder="1" applyAlignment="1">
      <alignment vertical="center" wrapText="1"/>
    </xf>
    <xf numFmtId="0" fontId="4" fillId="2" borderId="30" xfId="0" applyFont="1" applyFill="1" applyBorder="1" applyAlignment="1" applyProtection="1">
      <alignment horizontal="center" vertical="center" shrinkToFit="1"/>
      <protection locked="0"/>
    </xf>
    <xf numFmtId="0" fontId="4" fillId="3" borderId="30" xfId="0" applyFont="1" applyFill="1" applyBorder="1" applyAlignment="1" applyProtection="1">
      <alignment horizontal="center" vertical="center" shrinkToFit="1"/>
      <protection locked="0"/>
    </xf>
    <xf numFmtId="0" fontId="13" fillId="0" borderId="9" xfId="0" applyFont="1" applyBorder="1" applyAlignment="1">
      <alignment horizontal="left" vertical="center"/>
    </xf>
    <xf numFmtId="0" fontId="0" fillId="7" borderId="32" xfId="0" applyFill="1" applyBorder="1" applyAlignment="1" applyProtection="1">
      <alignment vertical="center" wrapText="1"/>
      <protection locked="0"/>
    </xf>
    <xf numFmtId="0" fontId="0" fillId="7" borderId="30" xfId="0" applyFill="1" applyBorder="1" applyAlignment="1" applyProtection="1">
      <alignment vertical="center" wrapText="1"/>
      <protection locked="0"/>
    </xf>
    <xf numFmtId="0" fontId="0" fillId="6" borderId="30" xfId="0" applyFill="1" applyBorder="1" applyAlignment="1" applyProtection="1">
      <alignment horizontal="center" vertical="center" wrapText="1"/>
      <protection locked="0"/>
    </xf>
    <xf numFmtId="0" fontId="0" fillId="7" borderId="30" xfId="0" applyFill="1" applyBorder="1" applyProtection="1">
      <alignment vertical="center"/>
      <protection locked="0"/>
    </xf>
    <xf numFmtId="0" fontId="0" fillId="7" borderId="35" xfId="0" applyFill="1" applyBorder="1" applyAlignment="1" applyProtection="1">
      <alignment vertical="center" wrapText="1"/>
      <protection locked="0"/>
    </xf>
    <xf numFmtId="0" fontId="0" fillId="6" borderId="0" xfId="0" applyFill="1" applyProtection="1">
      <alignment vertical="center"/>
      <protection locked="0"/>
    </xf>
    <xf numFmtId="0" fontId="0" fillId="6" borderId="22" xfId="0" applyFill="1" applyBorder="1" applyAlignment="1">
      <alignment horizontal="center" vertical="center" shrinkToFit="1"/>
    </xf>
    <xf numFmtId="49" fontId="0" fillId="2" borderId="4" xfId="0" applyNumberFormat="1" applyFill="1" applyBorder="1" applyAlignment="1">
      <alignment vertical="center" shrinkToFit="1"/>
    </xf>
    <xf numFmtId="176" fontId="4" fillId="0" borderId="35" xfId="0" applyNumberFormat="1" applyFont="1" applyBorder="1">
      <alignment vertical="center"/>
    </xf>
    <xf numFmtId="0" fontId="0" fillId="0" borderId="36" xfId="0" applyBorder="1">
      <alignment vertical="center"/>
    </xf>
    <xf numFmtId="0" fontId="0" fillId="0" borderId="24" xfId="0" applyBorder="1" applyAlignment="1">
      <alignment vertical="center" wrapText="1"/>
    </xf>
    <xf numFmtId="0" fontId="0" fillId="0" borderId="30" xfId="0" applyBorder="1" applyAlignment="1">
      <alignment horizontal="center" vertical="center" wrapText="1"/>
    </xf>
    <xf numFmtId="0" fontId="0" fillId="0" borderId="30" xfId="0" applyBorder="1">
      <alignment vertical="center"/>
    </xf>
    <xf numFmtId="0" fontId="0" fillId="0" borderId="22" xfId="0" applyBorder="1" applyAlignment="1">
      <alignment horizontal="center" vertical="center" shrinkToFit="1"/>
    </xf>
    <xf numFmtId="0" fontId="0" fillId="0" borderId="31" xfId="0" applyBorder="1" applyAlignment="1">
      <alignment horizontal="left" vertical="center" shrinkToFit="1"/>
    </xf>
    <xf numFmtId="49" fontId="0" fillId="0" borderId="4" xfId="0" applyNumberFormat="1" applyBorder="1" applyAlignment="1">
      <alignment vertical="center" shrinkToFit="1"/>
    </xf>
    <xf numFmtId="0" fontId="4" fillId="0" borderId="32" xfId="0" applyFont="1" applyBorder="1" applyAlignment="1">
      <alignment horizontal="center" vertical="center"/>
    </xf>
    <xf numFmtId="0" fontId="4" fillId="0" borderId="30" xfId="0" applyFont="1" applyBorder="1" applyAlignment="1">
      <alignment horizontal="center" vertical="center"/>
    </xf>
    <xf numFmtId="178" fontId="4" fillId="0" borderId="32" xfId="0" applyNumberFormat="1" applyFont="1" applyBorder="1" applyAlignment="1">
      <alignment horizontal="center" vertical="center" shrinkToFit="1"/>
    </xf>
    <xf numFmtId="178" fontId="4" fillId="0" borderId="33" xfId="0" applyNumberFormat="1" applyFont="1" applyBorder="1" applyAlignment="1">
      <alignment horizontal="center" vertical="center" shrinkToFit="1"/>
    </xf>
    <xf numFmtId="178" fontId="4" fillId="0" borderId="25" xfId="0" applyNumberFormat="1" applyFont="1" applyBorder="1" applyAlignment="1">
      <alignment horizontal="center" vertical="center" shrinkToFit="1"/>
    </xf>
    <xf numFmtId="178" fontId="13" fillId="0" borderId="34" xfId="0" applyNumberFormat="1" applyFont="1" applyBorder="1" applyAlignment="1">
      <alignment horizontal="center" vertical="center" shrinkToFit="1"/>
    </xf>
    <xf numFmtId="178" fontId="13" fillId="0" borderId="30" xfId="0" applyNumberFormat="1" applyFont="1" applyBorder="1" applyAlignment="1">
      <alignment horizontal="center" vertical="center" shrinkToFit="1"/>
    </xf>
    <xf numFmtId="38" fontId="4" fillId="0" borderId="0" xfId="1" applyFont="1" applyFill="1" applyBorder="1" applyAlignment="1" applyProtection="1">
      <alignment horizontal="right" vertical="center"/>
    </xf>
    <xf numFmtId="38" fontId="13" fillId="0" borderId="0" xfId="1" applyFont="1" applyFill="1" applyBorder="1" applyAlignment="1" applyProtection="1">
      <alignment horizontal="right" vertical="center"/>
    </xf>
    <xf numFmtId="38" fontId="1" fillId="0" borderId="0" xfId="1" applyFont="1" applyFill="1" applyBorder="1" applyAlignment="1" applyProtection="1">
      <alignment horizontal="right" vertical="center"/>
    </xf>
    <xf numFmtId="38" fontId="4" fillId="0" borderId="0" xfId="1" applyFont="1" applyFill="1" applyBorder="1" applyAlignment="1" applyProtection="1">
      <alignment horizontal="right" vertical="top"/>
    </xf>
    <xf numFmtId="0" fontId="0" fillId="0" borderId="43" xfId="0" applyBorder="1" applyAlignment="1">
      <alignment horizontal="left" vertical="center" wrapText="1"/>
    </xf>
    <xf numFmtId="0" fontId="0" fillId="0" borderId="44" xfId="0" applyBorder="1" applyAlignment="1">
      <alignment horizontal="left" vertical="center"/>
    </xf>
    <xf numFmtId="176" fontId="4" fillId="0" borderId="45" xfId="0" applyNumberFormat="1" applyFont="1" applyBorder="1" applyAlignment="1">
      <alignment horizontal="right" vertical="center"/>
    </xf>
    <xf numFmtId="0" fontId="4" fillId="0" borderId="40" xfId="0" applyFont="1" applyBorder="1" applyAlignment="1">
      <alignment horizontal="right" vertical="center"/>
    </xf>
    <xf numFmtId="0" fontId="0" fillId="0" borderId="46" xfId="0" applyBorder="1" applyAlignment="1">
      <alignment horizontal="center" vertical="center" wrapText="1"/>
    </xf>
    <xf numFmtId="0" fontId="0" fillId="0" borderId="40" xfId="0" applyBorder="1" applyAlignment="1">
      <alignment horizontal="center" vertical="center" wrapText="1"/>
    </xf>
    <xf numFmtId="38" fontId="4" fillId="0" borderId="45" xfId="1" applyFont="1" applyFill="1" applyBorder="1" applyAlignment="1" applyProtection="1">
      <alignment horizontal="right" vertical="center"/>
    </xf>
    <xf numFmtId="38" fontId="4" fillId="0" borderId="40" xfId="1" applyFont="1" applyFill="1" applyBorder="1" applyAlignment="1" applyProtection="1">
      <alignment horizontal="right" vertical="center"/>
    </xf>
    <xf numFmtId="0" fontId="13" fillId="0" borderId="40" xfId="0" applyFont="1" applyBorder="1" applyAlignment="1">
      <alignment horizontal="left" vertical="center"/>
    </xf>
    <xf numFmtId="0" fontId="13" fillId="0" borderId="9" xfId="0" applyFont="1" applyBorder="1" applyAlignment="1">
      <alignment horizontal="left" vertical="center"/>
    </xf>
    <xf numFmtId="0" fontId="13" fillId="0" borderId="47" xfId="0" applyFont="1" applyBorder="1" applyAlignment="1">
      <alignment horizontal="left" vertical="center" shrinkToFit="1"/>
    </xf>
    <xf numFmtId="0" fontId="13" fillId="0" borderId="25" xfId="0" applyFont="1" applyBorder="1" applyAlignment="1">
      <alignment horizontal="left" vertical="center" shrinkToFit="1"/>
    </xf>
    <xf numFmtId="176" fontId="4" fillId="0" borderId="32" xfId="0" applyNumberFormat="1" applyFont="1" applyBorder="1" applyAlignment="1">
      <alignment horizontal="right" vertical="center"/>
    </xf>
    <xf numFmtId="176" fontId="4" fillId="0" borderId="30" xfId="0" applyNumberFormat="1" applyFont="1" applyBorder="1" applyAlignment="1">
      <alignment horizontal="right" vertical="center"/>
    </xf>
    <xf numFmtId="178" fontId="13" fillId="0" borderId="30" xfId="0" applyNumberFormat="1" applyFont="1" applyBorder="1" applyAlignment="1">
      <alignment horizontal="center" vertical="center" shrinkToFit="1"/>
    </xf>
    <xf numFmtId="178" fontId="13" fillId="0" borderId="33" xfId="0" applyNumberFormat="1" applyFont="1" applyBorder="1" applyAlignment="1">
      <alignment horizontal="center" vertical="center" shrinkToFit="1"/>
    </xf>
    <xf numFmtId="176" fontId="13" fillId="0" borderId="32" xfId="0" applyNumberFormat="1" applyFont="1" applyBorder="1">
      <alignment vertical="center"/>
    </xf>
    <xf numFmtId="176" fontId="13" fillId="0" borderId="30" xfId="0" applyNumberFormat="1" applyFont="1" applyBorder="1">
      <alignment vertical="center"/>
    </xf>
    <xf numFmtId="0" fontId="0" fillId="0" borderId="48" xfId="0" applyBorder="1" applyAlignment="1">
      <alignment horizontal="left" vertical="center"/>
    </xf>
    <xf numFmtId="0" fontId="0" fillId="0" borderId="3" xfId="0" applyBorder="1" applyAlignment="1">
      <alignment horizontal="left"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176" fontId="4" fillId="0" borderId="31" xfId="0" applyNumberFormat="1" applyFont="1" applyBorder="1" applyAlignment="1">
      <alignment horizontal="right" vertical="center"/>
    </xf>
    <xf numFmtId="176" fontId="4" fillId="0" borderId="38" xfId="0" applyNumberFormat="1" applyFont="1" applyBorder="1" applyAlignment="1">
      <alignment horizontal="right" vertical="center"/>
    </xf>
    <xf numFmtId="176" fontId="13" fillId="0" borderId="31" xfId="0" applyNumberFormat="1" applyFont="1" applyBorder="1" applyAlignment="1">
      <alignment vertical="center" shrinkToFit="1"/>
    </xf>
    <xf numFmtId="176" fontId="13" fillId="0" borderId="38" xfId="0" applyNumberFormat="1" applyFont="1" applyBorder="1" applyAlignment="1">
      <alignment vertical="center" shrinkToFit="1"/>
    </xf>
    <xf numFmtId="0" fontId="0" fillId="0" borderId="34" xfId="0" applyBorder="1" applyAlignment="1">
      <alignment horizontal="center" vertical="center"/>
    </xf>
    <xf numFmtId="0" fontId="0" fillId="0" borderId="30" xfId="0" applyBorder="1" applyAlignment="1">
      <alignment horizontal="center" vertical="center"/>
    </xf>
    <xf numFmtId="0" fontId="10" fillId="0" borderId="30" xfId="0" applyFont="1" applyBorder="1" applyAlignment="1">
      <alignment horizontal="center" vertical="center" wrapText="1"/>
    </xf>
    <xf numFmtId="0" fontId="10" fillId="0" borderId="35" xfId="0" applyFont="1" applyBorder="1" applyAlignment="1">
      <alignment horizontal="center" vertical="center" wrapText="1"/>
    </xf>
    <xf numFmtId="0" fontId="25" fillId="0" borderId="49" xfId="0" applyFont="1" applyBorder="1" applyAlignment="1">
      <alignment horizontal="center" vertical="center"/>
    </xf>
    <xf numFmtId="0" fontId="25" fillId="0" borderId="6" xfId="0" applyFont="1" applyBorder="1" applyAlignment="1">
      <alignment horizontal="center" vertical="center"/>
    </xf>
    <xf numFmtId="0" fontId="25" fillId="0" borderId="50" xfId="0" applyFont="1" applyBorder="1" applyAlignment="1">
      <alignment horizontal="center" vertical="center"/>
    </xf>
    <xf numFmtId="176" fontId="25" fillId="0" borderId="51" xfId="0" applyNumberFormat="1" applyFont="1" applyBorder="1" applyAlignment="1">
      <alignment horizontal="right" vertical="center" indent="1"/>
    </xf>
    <xf numFmtId="0" fontId="19" fillId="0" borderId="51" xfId="0" applyFont="1" applyBorder="1" applyAlignment="1">
      <alignment horizontal="center" vertical="center" shrinkToFit="1"/>
    </xf>
    <xf numFmtId="0" fontId="19" fillId="0" borderId="52" xfId="0" applyFont="1" applyBorder="1" applyAlignment="1">
      <alignment horizontal="center" vertical="center" shrinkToFit="1"/>
    </xf>
    <xf numFmtId="0" fontId="13" fillId="0" borderId="42" xfId="0" applyFont="1" applyBorder="1" applyAlignment="1">
      <alignment horizontal="center" vertical="center"/>
    </xf>
    <xf numFmtId="0" fontId="13" fillId="0" borderId="0" xfId="0" applyFont="1" applyAlignment="1">
      <alignment horizontal="center" vertical="center"/>
    </xf>
    <xf numFmtId="0" fontId="13" fillId="0" borderId="53" xfId="0" applyFont="1" applyBorder="1" applyAlignment="1">
      <alignment horizontal="center" vertical="center"/>
    </xf>
    <xf numFmtId="0" fontId="13" fillId="0" borderId="22" xfId="0" applyFont="1" applyBorder="1" applyAlignment="1">
      <alignment horizontal="center" vertical="center"/>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102" xfId="0" applyFont="1" applyBorder="1" applyAlignment="1">
      <alignment horizontal="center" vertical="center"/>
    </xf>
    <xf numFmtId="0" fontId="13" fillId="0" borderId="56" xfId="0" applyFont="1" applyBorder="1" applyAlignment="1">
      <alignment horizontal="center" vertical="center"/>
    </xf>
    <xf numFmtId="0" fontId="13" fillId="0" borderId="54" xfId="0" applyFont="1" applyBorder="1" applyAlignment="1">
      <alignment horizontal="center" vertical="center"/>
    </xf>
    <xf numFmtId="0" fontId="13" fillId="0" borderId="21" xfId="0" applyFont="1" applyBorder="1" applyAlignment="1">
      <alignment horizontal="center" vertical="center"/>
    </xf>
    <xf numFmtId="0" fontId="13" fillId="0" borderId="55" xfId="0" applyFont="1" applyBorder="1" applyAlignment="1">
      <alignment horizontal="center" vertical="center"/>
    </xf>
    <xf numFmtId="0" fontId="3" fillId="0" borderId="57" xfId="0" applyFont="1" applyBorder="1" applyAlignment="1">
      <alignment horizontal="center" vertical="center" wrapText="1"/>
    </xf>
    <xf numFmtId="0" fontId="3" fillId="0" borderId="20" xfId="0" applyFont="1" applyBorder="1" applyAlignment="1">
      <alignment horizontal="center" vertical="center" wrapText="1"/>
    </xf>
    <xf numFmtId="0" fontId="13" fillId="0" borderId="58" xfId="0" applyFont="1" applyBorder="1" applyAlignment="1">
      <alignment horizontal="center" vertical="center"/>
    </xf>
    <xf numFmtId="0" fontId="13" fillId="0" borderId="23" xfId="0" applyFont="1" applyBorder="1" applyAlignment="1">
      <alignment horizontal="center" vertical="center"/>
    </xf>
    <xf numFmtId="0" fontId="0" fillId="0" borderId="42" xfId="0" applyBorder="1" applyAlignment="1">
      <alignment horizontal="center" vertical="center" wrapText="1" shrinkToFit="1"/>
    </xf>
    <xf numFmtId="0" fontId="5" fillId="0" borderId="0" xfId="0" applyFont="1" applyAlignment="1">
      <alignment horizontal="center" vertical="center" shrinkToFit="1"/>
    </xf>
    <xf numFmtId="0" fontId="5" fillId="0" borderId="58" xfId="0" applyFont="1" applyBorder="1" applyAlignment="1">
      <alignment horizontal="center" vertical="center" shrinkToFit="1"/>
    </xf>
    <xf numFmtId="0" fontId="27" fillId="0" borderId="53" xfId="0" applyFont="1" applyBorder="1" applyAlignment="1">
      <alignment horizontal="left" vertical="center" wrapText="1"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0" fillId="0" borderId="0" xfId="0" applyAlignment="1">
      <alignment horizontal="center" vertical="center"/>
    </xf>
    <xf numFmtId="0" fontId="12" fillId="0" borderId="0" xfId="0" applyFont="1">
      <alignment vertical="center"/>
    </xf>
    <xf numFmtId="0" fontId="0" fillId="0" borderId="24" xfId="0" applyBorder="1" applyAlignment="1">
      <alignment horizontal="left" vertical="center" wrapText="1"/>
    </xf>
    <xf numFmtId="0" fontId="0" fillId="0" borderId="59" xfId="0" applyBorder="1" applyAlignment="1">
      <alignment horizontal="left" vertical="center" wrapText="1"/>
    </xf>
    <xf numFmtId="0" fontId="0" fillId="0" borderId="32" xfId="0" applyBorder="1" applyAlignment="1">
      <alignment horizontal="distributed" vertical="center" wrapText="1" shrinkToFit="1"/>
    </xf>
    <xf numFmtId="0" fontId="0" fillId="0" borderId="30" xfId="0" applyBorder="1" applyAlignment="1">
      <alignment horizontal="distributed" vertical="center" wrapText="1" shrinkToFit="1"/>
    </xf>
    <xf numFmtId="0" fontId="0" fillId="0" borderId="33" xfId="0" applyBorder="1" applyAlignment="1">
      <alignment horizontal="distributed" vertical="center" wrapText="1" shrinkToFit="1"/>
    </xf>
    <xf numFmtId="0" fontId="13" fillId="0" borderId="56" xfId="0" applyFont="1" applyBorder="1" applyAlignment="1">
      <alignment horizontal="left" vertical="center" wrapText="1" shrinkToFit="1"/>
    </xf>
    <xf numFmtId="0" fontId="13" fillId="0" borderId="0" xfId="0" applyFont="1" applyAlignment="1">
      <alignment horizontal="left" vertical="center" shrinkToFit="1"/>
    </xf>
    <xf numFmtId="0" fontId="13" fillId="0" borderId="54" xfId="0" applyFont="1" applyBorder="1" applyAlignment="1">
      <alignment horizontal="left" vertical="center" shrinkToFit="1"/>
    </xf>
    <xf numFmtId="0" fontId="13" fillId="0" borderId="21" xfId="0" applyFont="1" applyBorder="1" applyAlignment="1">
      <alignment horizontal="left" vertical="center" shrinkToFit="1"/>
    </xf>
    <xf numFmtId="0" fontId="13" fillId="0" borderId="22" xfId="0" applyFont="1" applyBorder="1" applyAlignment="1">
      <alignment horizontal="left" vertical="center" shrinkToFit="1"/>
    </xf>
    <xf numFmtId="0" fontId="13" fillId="0" borderId="55" xfId="0" applyFont="1" applyBorder="1" applyAlignment="1">
      <alignment horizontal="left" vertical="center" shrinkToFit="1"/>
    </xf>
    <xf numFmtId="0" fontId="13" fillId="0" borderId="22" xfId="0" applyFont="1" applyBorder="1" applyAlignment="1">
      <alignment horizontal="center" vertical="center" shrinkToFit="1"/>
    </xf>
    <xf numFmtId="0" fontId="0" fillId="0" borderId="32" xfId="0" applyBorder="1" applyAlignment="1">
      <alignment horizontal="left" vertical="center" wrapText="1"/>
    </xf>
    <xf numFmtId="0" fontId="0" fillId="0" borderId="30" xfId="0" applyBorder="1" applyAlignment="1">
      <alignment horizontal="left" vertical="center" wrapText="1"/>
    </xf>
    <xf numFmtId="0" fontId="0" fillId="0" borderId="35" xfId="0" applyBorder="1" applyAlignment="1">
      <alignment horizontal="left" vertical="center" wrapText="1"/>
    </xf>
    <xf numFmtId="0" fontId="0" fillId="0" borderId="1" xfId="0" applyBorder="1" applyAlignment="1">
      <alignment horizontal="center" vertical="center"/>
    </xf>
    <xf numFmtId="0" fontId="7" fillId="0" borderId="0" xfId="0" applyFont="1" applyAlignment="1">
      <alignment horizontal="center" vertical="center"/>
    </xf>
    <xf numFmtId="0" fontId="0" fillId="0" borderId="60" xfId="0" applyBorder="1" applyAlignment="1">
      <alignment horizontal="center" vertical="center" textRotation="255" shrinkToFit="1"/>
    </xf>
    <xf numFmtId="0" fontId="0" fillId="0" borderId="42" xfId="0" applyBorder="1" applyAlignment="1">
      <alignment horizontal="center" vertical="center" textRotation="255" shrinkToFit="1"/>
    </xf>
    <xf numFmtId="0" fontId="0" fillId="0" borderId="61" xfId="0" applyBorder="1" applyAlignment="1">
      <alignment horizontal="center" vertical="center" textRotation="255" shrinkToFit="1"/>
    </xf>
    <xf numFmtId="0" fontId="0" fillId="0" borderId="62" xfId="0" applyBorder="1" applyAlignment="1">
      <alignment horizontal="left" vertical="center" shrinkToFit="1"/>
    </xf>
    <xf numFmtId="0" fontId="0" fillId="0" borderId="63" xfId="0" applyBorder="1" applyAlignment="1">
      <alignment horizontal="left" vertical="center" shrinkToFit="1"/>
    </xf>
    <xf numFmtId="0" fontId="0" fillId="0" borderId="64" xfId="0" applyBorder="1" applyAlignment="1">
      <alignment horizontal="left" vertical="center" shrinkToFit="1"/>
    </xf>
    <xf numFmtId="0" fontId="0" fillId="0" borderId="62" xfId="0" applyBorder="1" applyAlignment="1">
      <alignment horizontal="distributed" vertical="center"/>
    </xf>
    <xf numFmtId="0" fontId="0" fillId="0" borderId="63" xfId="0" applyBorder="1" applyAlignment="1">
      <alignment horizontal="distributed" vertical="center"/>
    </xf>
    <xf numFmtId="0" fontId="0" fillId="0" borderId="64" xfId="0" applyBorder="1" applyAlignment="1">
      <alignment horizontal="distributed" vertical="center"/>
    </xf>
    <xf numFmtId="0" fontId="0" fillId="0" borderId="65" xfId="0" applyBorder="1" applyAlignment="1">
      <alignment horizontal="left" vertical="center" wrapText="1"/>
    </xf>
    <xf numFmtId="0" fontId="0" fillId="0" borderId="2" xfId="0" applyBorder="1" applyAlignment="1">
      <alignment horizontal="left" vertical="center" wrapText="1"/>
    </xf>
    <xf numFmtId="0" fontId="0" fillId="0" borderId="66" xfId="0" applyBorder="1" applyAlignment="1">
      <alignment horizontal="left" vertical="center" wrapTex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55" xfId="0" applyFont="1" applyBorder="1" applyAlignment="1">
      <alignment horizontal="left" vertical="center" shrinkToFit="1"/>
    </xf>
    <xf numFmtId="0" fontId="0" fillId="0" borderId="25" xfId="0" applyBorder="1" applyAlignment="1">
      <alignment horizontal="distributed" vertical="center"/>
    </xf>
    <xf numFmtId="0" fontId="4" fillId="0" borderId="31"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39" xfId="0" applyFont="1" applyBorder="1" applyAlignment="1">
      <alignment horizontal="left" vertical="center" shrinkToFit="1"/>
    </xf>
    <xf numFmtId="0" fontId="0" fillId="0" borderId="38" xfId="0" applyBorder="1" applyAlignment="1">
      <alignment horizontal="left" vertical="center" shrinkToFit="1"/>
    </xf>
    <xf numFmtId="0" fontId="0" fillId="0" borderId="36" xfId="0" applyBorder="1" applyAlignment="1">
      <alignment horizontal="left" vertical="center" shrinkToFit="1"/>
    </xf>
    <xf numFmtId="0" fontId="10" fillId="0" borderId="0" xfId="0" applyFont="1" applyAlignment="1">
      <alignment horizontal="left" vertical="center"/>
    </xf>
    <xf numFmtId="0" fontId="0" fillId="0" borderId="0" xfId="0" applyAlignment="1">
      <alignment vertical="top" wrapText="1"/>
    </xf>
    <xf numFmtId="0" fontId="0" fillId="0" borderId="0" xfId="0" applyAlignment="1">
      <alignment horizontal="left" vertical="top" wrapText="1"/>
    </xf>
    <xf numFmtId="0" fontId="10" fillId="0" borderId="0" xfId="0" applyFont="1" applyAlignment="1">
      <alignment horizontal="left" vertical="top" wrapText="1"/>
    </xf>
    <xf numFmtId="177" fontId="10" fillId="0" borderId="0" xfId="0" applyNumberFormat="1" applyFont="1" applyAlignment="1">
      <alignment horizontal="left" vertical="top" wrapText="1"/>
    </xf>
    <xf numFmtId="176" fontId="4" fillId="4" borderId="32" xfId="0" applyNumberFormat="1" applyFont="1" applyFill="1" applyBorder="1" applyAlignment="1">
      <alignment horizontal="right" vertical="center"/>
    </xf>
    <xf numFmtId="176" fontId="4" fillId="4" borderId="30" xfId="0" applyNumberFormat="1" applyFont="1" applyFill="1" applyBorder="1" applyAlignment="1">
      <alignment horizontal="right" vertical="center"/>
    </xf>
    <xf numFmtId="0" fontId="13" fillId="3" borderId="34" xfId="0" applyFont="1" applyFill="1" applyBorder="1" applyAlignment="1" applyProtection="1">
      <alignment horizontal="left" vertical="center" shrinkToFit="1"/>
      <protection locked="0"/>
    </xf>
    <xf numFmtId="0" fontId="13" fillId="3" borderId="30" xfId="0" applyFont="1" applyFill="1" applyBorder="1" applyAlignment="1" applyProtection="1">
      <alignment horizontal="left" vertical="center" shrinkToFit="1"/>
      <protection locked="0"/>
    </xf>
    <xf numFmtId="0" fontId="13" fillId="3" borderId="33" xfId="0" applyFont="1" applyFill="1" applyBorder="1" applyAlignment="1" applyProtection="1">
      <alignment horizontal="left" vertical="center" shrinkToFit="1"/>
      <protection locked="0"/>
    </xf>
    <xf numFmtId="176" fontId="13" fillId="4" borderId="32" xfId="0" applyNumberFormat="1" applyFont="1" applyFill="1" applyBorder="1">
      <alignment vertical="center"/>
    </xf>
    <xf numFmtId="176" fontId="13" fillId="4" borderId="30" xfId="0" applyNumberFormat="1" applyFont="1" applyFill="1" applyBorder="1">
      <alignment vertical="center"/>
    </xf>
    <xf numFmtId="178" fontId="13" fillId="3" borderId="30" xfId="0" applyNumberFormat="1" applyFont="1" applyFill="1" applyBorder="1" applyAlignment="1" applyProtection="1">
      <alignment horizontal="center" vertical="center" shrinkToFit="1"/>
      <protection locked="0"/>
    </xf>
    <xf numFmtId="178" fontId="13" fillId="3" borderId="33" xfId="0" applyNumberFormat="1" applyFont="1" applyFill="1" applyBorder="1" applyAlignment="1" applyProtection="1">
      <alignment horizontal="center" vertical="center" shrinkToFit="1"/>
      <protection locked="0"/>
    </xf>
    <xf numFmtId="178" fontId="13" fillId="5" borderId="30" xfId="0" applyNumberFormat="1" applyFont="1" applyFill="1" applyBorder="1" applyAlignment="1" applyProtection="1">
      <alignment horizontal="center" vertical="center" shrinkToFit="1"/>
      <protection locked="0"/>
    </xf>
    <xf numFmtId="178" fontId="13" fillId="5" borderId="33" xfId="0" applyNumberFormat="1" applyFont="1" applyFill="1" applyBorder="1" applyAlignment="1" applyProtection="1">
      <alignment horizontal="center" vertical="center" shrinkToFit="1"/>
      <protection locked="0"/>
    </xf>
    <xf numFmtId="0" fontId="10" fillId="0" borderId="46" xfId="0" applyFont="1" applyBorder="1" applyAlignment="1">
      <alignment horizontal="center" vertical="center"/>
    </xf>
    <xf numFmtId="0" fontId="10" fillId="0" borderId="40" xfId="0" applyFont="1" applyBorder="1" applyAlignment="1">
      <alignment horizontal="center" vertical="center"/>
    </xf>
    <xf numFmtId="0" fontId="10" fillId="0" borderId="9" xfId="0" applyFont="1" applyBorder="1" applyAlignment="1">
      <alignment horizontal="center" vertical="center"/>
    </xf>
    <xf numFmtId="0" fontId="10" fillId="0" borderId="46"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9" xfId="0" applyFont="1" applyBorder="1" applyAlignment="1">
      <alignment horizontal="center" vertical="center" shrinkToFit="1"/>
    </xf>
    <xf numFmtId="0" fontId="0" fillId="6" borderId="32" xfId="0" applyFill="1" applyBorder="1" applyAlignment="1" applyProtection="1">
      <alignment horizontal="left" vertical="center" wrapText="1"/>
      <protection locked="0"/>
    </xf>
    <xf numFmtId="0" fontId="0" fillId="6" borderId="30" xfId="0" applyFill="1" applyBorder="1" applyAlignment="1" applyProtection="1">
      <alignment horizontal="left" vertical="center" wrapText="1"/>
      <protection locked="0"/>
    </xf>
    <xf numFmtId="0" fontId="0" fillId="6" borderId="35"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35" xfId="0" applyFill="1" applyBorder="1" applyAlignment="1" applyProtection="1">
      <alignment horizontal="left" vertical="center" wrapText="1"/>
      <protection locked="0"/>
    </xf>
    <xf numFmtId="49" fontId="0" fillId="2" borderId="38" xfId="0" applyNumberFormat="1" applyFill="1" applyBorder="1" applyAlignment="1" applyProtection="1">
      <alignment horizontal="left" vertical="center" shrinkToFit="1"/>
      <protection locked="0"/>
    </xf>
    <xf numFmtId="0" fontId="0" fillId="0" borderId="1" xfId="0" applyBorder="1" applyAlignment="1">
      <alignment horizontal="center" vertical="center" shrinkToFit="1"/>
    </xf>
    <xf numFmtId="56" fontId="0" fillId="7" borderId="1" xfId="0" applyNumberForma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6" borderId="65" xfId="0" applyFill="1" applyBorder="1" applyAlignment="1" applyProtection="1">
      <alignment horizontal="left" vertical="center" wrapText="1"/>
      <protection locked="0"/>
    </xf>
    <xf numFmtId="0" fontId="0" fillId="6" borderId="2" xfId="0" applyFill="1" applyBorder="1" applyAlignment="1" applyProtection="1">
      <alignment horizontal="left" vertical="center" wrapText="1"/>
      <protection locked="0"/>
    </xf>
    <xf numFmtId="0" fontId="0" fillId="6" borderId="66" xfId="0" applyFill="1" applyBorder="1" applyAlignment="1" applyProtection="1">
      <alignment horizontal="left" vertical="center" wrapText="1"/>
      <protection locked="0"/>
    </xf>
    <xf numFmtId="49" fontId="0" fillId="6" borderId="24" xfId="0" applyNumberFormat="1" applyFill="1" applyBorder="1" applyAlignment="1" applyProtection="1">
      <alignment horizontal="left" vertical="center" wrapText="1"/>
      <protection locked="0"/>
    </xf>
    <xf numFmtId="49" fontId="0" fillId="6" borderId="59" xfId="0" applyNumberFormat="1" applyFill="1" applyBorder="1" applyAlignment="1" applyProtection="1">
      <alignment horizontal="left" vertical="center" wrapText="1"/>
      <protection locked="0"/>
    </xf>
    <xf numFmtId="0" fontId="13" fillId="2" borderId="31" xfId="0" applyFont="1" applyFill="1" applyBorder="1" applyAlignment="1" applyProtection="1">
      <alignment horizontal="left" vertical="center" shrinkToFit="1"/>
      <protection locked="0"/>
    </xf>
    <xf numFmtId="0" fontId="13" fillId="2" borderId="38" xfId="0" applyFont="1" applyFill="1" applyBorder="1" applyAlignment="1" applyProtection="1">
      <alignment horizontal="left" vertical="center" shrinkToFit="1"/>
      <protection locked="0"/>
    </xf>
    <xf numFmtId="0" fontId="13" fillId="2" borderId="39" xfId="0" applyFont="1" applyFill="1" applyBorder="1" applyAlignment="1" applyProtection="1">
      <alignment horizontal="left" vertical="center" shrinkToFit="1"/>
      <protection locked="0"/>
    </xf>
    <xf numFmtId="0" fontId="13" fillId="6" borderId="22" xfId="0" applyFont="1" applyFill="1" applyBorder="1" applyAlignment="1" applyProtection="1">
      <alignment horizontal="center" vertical="center" shrinkToFit="1"/>
      <protection locked="0"/>
    </xf>
    <xf numFmtId="0" fontId="13" fillId="2" borderId="47" xfId="0" applyFont="1" applyFill="1" applyBorder="1" applyAlignment="1" applyProtection="1">
      <alignment horizontal="left" vertical="center" shrinkToFit="1"/>
      <protection locked="0"/>
    </xf>
    <xf numFmtId="0" fontId="13" fillId="2" borderId="25" xfId="0" applyFont="1" applyFill="1" applyBorder="1" applyAlignment="1" applyProtection="1">
      <alignment horizontal="left" vertical="center" shrinkToFit="1"/>
      <protection locked="0"/>
    </xf>
    <xf numFmtId="0" fontId="0" fillId="2" borderId="62" xfId="0" applyFill="1" applyBorder="1" applyAlignment="1" applyProtection="1">
      <alignment horizontal="left" vertical="center" shrinkToFit="1"/>
      <protection locked="0"/>
    </xf>
    <xf numFmtId="0" fontId="0" fillId="2" borderId="63" xfId="0" applyFill="1" applyBorder="1" applyAlignment="1" applyProtection="1">
      <alignment horizontal="left" vertical="center" shrinkToFit="1"/>
      <protection locked="0"/>
    </xf>
    <xf numFmtId="0" fontId="0" fillId="2" borderId="64" xfId="0"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xf numFmtId="0" fontId="4" fillId="2" borderId="22" xfId="0" applyFont="1" applyFill="1" applyBorder="1" applyAlignment="1" applyProtection="1">
      <alignment horizontal="left" vertical="center" shrinkToFit="1"/>
      <protection locked="0"/>
    </xf>
    <xf numFmtId="0" fontId="4" fillId="2" borderId="55" xfId="0" applyFont="1" applyFill="1" applyBorder="1" applyAlignment="1" applyProtection="1">
      <alignment horizontal="left" vertical="center" shrinkToFit="1"/>
      <protection locked="0"/>
    </xf>
    <xf numFmtId="0" fontId="13" fillId="2" borderId="56" xfId="0" applyFont="1" applyFill="1" applyBorder="1" applyAlignment="1" applyProtection="1">
      <alignment horizontal="left" vertical="center" wrapText="1" shrinkToFit="1"/>
      <protection locked="0"/>
    </xf>
    <xf numFmtId="0" fontId="13" fillId="2" borderId="0" xfId="0" applyFont="1" applyFill="1" applyAlignment="1" applyProtection="1">
      <alignment horizontal="left" vertical="center" shrinkToFit="1"/>
      <protection locked="0"/>
    </xf>
    <xf numFmtId="0" fontId="13" fillId="2" borderId="54" xfId="0" applyFont="1" applyFill="1" applyBorder="1" applyAlignment="1" applyProtection="1">
      <alignment horizontal="left" vertical="center" shrinkToFit="1"/>
      <protection locked="0"/>
    </xf>
    <xf numFmtId="0" fontId="13" fillId="2" borderId="21" xfId="0" applyFont="1" applyFill="1" applyBorder="1" applyAlignment="1" applyProtection="1">
      <alignment horizontal="left" vertical="center" shrinkToFit="1"/>
      <protection locked="0"/>
    </xf>
    <xf numFmtId="0" fontId="13" fillId="2" borderId="22" xfId="0" applyFont="1" applyFill="1" applyBorder="1" applyAlignment="1" applyProtection="1">
      <alignment horizontal="left" vertical="center" shrinkToFit="1"/>
      <protection locked="0"/>
    </xf>
    <xf numFmtId="0" fontId="13" fillId="2" borderId="55" xfId="0" applyFont="1" applyFill="1" applyBorder="1" applyAlignment="1" applyProtection="1">
      <alignment horizontal="left" vertical="center" shrinkToFit="1"/>
      <protection locked="0"/>
    </xf>
    <xf numFmtId="176" fontId="13" fillId="4" borderId="31" xfId="0" applyNumberFormat="1" applyFont="1" applyFill="1" applyBorder="1" applyAlignment="1">
      <alignment vertical="center" shrinkToFit="1"/>
    </xf>
    <xf numFmtId="176" fontId="13" fillId="4" borderId="38" xfId="0" applyNumberFormat="1" applyFont="1" applyFill="1" applyBorder="1" applyAlignment="1">
      <alignment vertical="center" shrinkToFit="1"/>
    </xf>
    <xf numFmtId="49" fontId="0" fillId="2" borderId="36" xfId="0" applyNumberFormat="1" applyFill="1" applyBorder="1" applyAlignment="1" applyProtection="1">
      <alignment horizontal="left" vertical="center" shrinkToFit="1"/>
      <protection locked="0"/>
    </xf>
    <xf numFmtId="176" fontId="25" fillId="4" borderId="51" xfId="0" applyNumberFormat="1" applyFont="1" applyFill="1" applyBorder="1" applyAlignment="1">
      <alignment horizontal="right" vertical="center" indent="1"/>
    </xf>
    <xf numFmtId="176" fontId="4" fillId="4" borderId="31" xfId="0" applyNumberFormat="1" applyFont="1" applyFill="1" applyBorder="1" applyAlignment="1">
      <alignment horizontal="right" vertical="center"/>
    </xf>
    <xf numFmtId="176" fontId="4" fillId="4" borderId="38" xfId="0" applyNumberFormat="1" applyFont="1" applyFill="1" applyBorder="1" applyAlignment="1">
      <alignment horizontal="right" vertical="center"/>
    </xf>
    <xf numFmtId="0" fontId="3" fillId="0" borderId="96" xfId="0" applyFont="1" applyBorder="1" applyAlignment="1">
      <alignment horizontal="center" vertical="center" wrapText="1"/>
    </xf>
    <xf numFmtId="38" fontId="4" fillId="7" borderId="45" xfId="1" applyFont="1" applyFill="1" applyBorder="1" applyAlignment="1" applyProtection="1">
      <alignment horizontal="right" vertical="center"/>
    </xf>
    <xf numFmtId="38" fontId="4" fillId="7" borderId="40" xfId="1" applyFont="1" applyFill="1" applyBorder="1" applyAlignment="1" applyProtection="1">
      <alignment horizontal="right" vertical="center"/>
    </xf>
    <xf numFmtId="0" fontId="10" fillId="0" borderId="2" xfId="0" applyFont="1" applyBorder="1" applyAlignment="1">
      <alignment horizontal="left" vertical="top" wrapText="1"/>
    </xf>
    <xf numFmtId="176" fontId="4" fillId="7" borderId="45" xfId="0" applyNumberFormat="1" applyFont="1" applyFill="1" applyBorder="1" applyAlignment="1">
      <alignment horizontal="right" vertical="center"/>
    </xf>
    <xf numFmtId="0" fontId="4" fillId="7" borderId="40" xfId="0" applyFont="1" applyFill="1" applyBorder="1" applyAlignment="1">
      <alignment horizontal="right" vertical="center"/>
    </xf>
    <xf numFmtId="56" fontId="0" fillId="7" borderId="1" xfId="0" applyNumberFormat="1" applyFill="1" applyBorder="1" applyAlignment="1">
      <alignment horizontal="center" vertical="center"/>
    </xf>
    <xf numFmtId="0" fontId="0" fillId="7" borderId="1" xfId="0" applyFill="1" applyBorder="1" applyAlignment="1">
      <alignment horizontal="center" vertical="center"/>
    </xf>
    <xf numFmtId="0" fontId="0" fillId="0" borderId="32" xfId="0" applyBorder="1" applyAlignment="1" applyProtection="1">
      <alignment horizontal="distributed" vertical="center" wrapText="1" shrinkToFit="1"/>
      <protection locked="0"/>
    </xf>
    <xf numFmtId="0" fontId="0" fillId="0" borderId="30" xfId="0" applyBorder="1" applyAlignment="1" applyProtection="1">
      <alignment horizontal="distributed" vertical="center" wrapText="1" shrinkToFit="1"/>
      <protection locked="0"/>
    </xf>
    <xf numFmtId="0" fontId="0" fillId="0" borderId="33" xfId="0" applyBorder="1" applyAlignment="1" applyProtection="1">
      <alignment horizontal="distributed" vertical="center" wrapText="1" shrinkToFit="1"/>
      <protection locked="0"/>
    </xf>
    <xf numFmtId="0" fontId="0" fillId="5" borderId="32" xfId="0" applyFill="1" applyBorder="1" applyAlignment="1">
      <alignment horizontal="left" vertical="center" wrapText="1"/>
    </xf>
    <xf numFmtId="0" fontId="0" fillId="5" borderId="30" xfId="0" applyFill="1" applyBorder="1" applyAlignment="1">
      <alignment horizontal="left" vertical="center" wrapText="1"/>
    </xf>
    <xf numFmtId="0" fontId="0" fillId="5" borderId="35" xfId="0" applyFill="1" applyBorder="1" applyAlignment="1">
      <alignment horizontal="left" vertical="center" wrapText="1"/>
    </xf>
    <xf numFmtId="0" fontId="0" fillId="6" borderId="65" xfId="0" applyFill="1" applyBorder="1" applyAlignment="1">
      <alignment horizontal="left" vertical="center" wrapText="1"/>
    </xf>
    <xf numFmtId="0" fontId="0" fillId="6" borderId="2" xfId="0" applyFill="1" applyBorder="1" applyAlignment="1">
      <alignment horizontal="left" vertical="center" wrapText="1"/>
    </xf>
    <xf numFmtId="0" fontId="0" fillId="6" borderId="66" xfId="0" applyFill="1" applyBorder="1" applyAlignment="1">
      <alignment horizontal="left" vertical="center" wrapText="1"/>
    </xf>
    <xf numFmtId="0" fontId="5" fillId="6" borderId="32"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5" fillId="6" borderId="35" xfId="0" applyFont="1" applyFill="1" applyBorder="1" applyAlignment="1">
      <alignment horizontal="left" vertical="center" wrapText="1"/>
    </xf>
    <xf numFmtId="38" fontId="4" fillId="7" borderId="45" xfId="1" applyFont="1" applyFill="1" applyBorder="1" applyAlignment="1">
      <alignment horizontal="right" vertical="center"/>
    </xf>
    <xf numFmtId="38" fontId="4" fillId="7" borderId="40" xfId="1" applyFont="1" applyFill="1" applyBorder="1" applyAlignment="1">
      <alignment horizontal="right" vertical="center"/>
    </xf>
    <xf numFmtId="0" fontId="0" fillId="0" borderId="62" xfId="0" applyBorder="1" applyAlignment="1" applyProtection="1">
      <alignment horizontal="left" vertical="center" shrinkToFit="1"/>
      <protection locked="0"/>
    </xf>
    <xf numFmtId="0" fontId="0" fillId="0" borderId="63" xfId="0" applyBorder="1" applyAlignment="1" applyProtection="1">
      <alignment horizontal="left" vertical="center" shrinkToFit="1"/>
      <protection locked="0"/>
    </xf>
    <xf numFmtId="0" fontId="0" fillId="0" borderId="64" xfId="0" applyBorder="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xf numFmtId="0" fontId="4" fillId="0" borderId="22" xfId="0" applyFont="1" applyBorder="1" applyAlignment="1" applyProtection="1">
      <alignment horizontal="left" vertical="center" shrinkToFit="1"/>
      <protection locked="0"/>
    </xf>
    <xf numFmtId="0" fontId="4" fillId="0" borderId="55"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49" fontId="0" fillId="0" borderId="38" xfId="0" applyNumberFormat="1" applyBorder="1" applyAlignment="1" applyProtection="1">
      <alignment horizontal="left" vertical="center" shrinkToFit="1"/>
      <protection locked="0"/>
    </xf>
    <xf numFmtId="0" fontId="0" fillId="0" borderId="38" xfId="0" applyBorder="1" applyAlignment="1" applyProtection="1">
      <alignment horizontal="left" vertical="center" shrinkToFit="1"/>
      <protection locked="0"/>
    </xf>
    <xf numFmtId="0" fontId="0" fillId="0" borderId="36" xfId="0" applyBorder="1" applyAlignment="1" applyProtection="1">
      <alignment horizontal="left" vertical="center" shrinkToFit="1"/>
      <protection locked="0"/>
    </xf>
    <xf numFmtId="49" fontId="0" fillId="0" borderId="24" xfId="0" applyNumberForma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13" fillId="0" borderId="56" xfId="0" applyFont="1" applyBorder="1" applyAlignment="1" applyProtection="1">
      <alignment horizontal="left" vertical="center" wrapText="1" shrinkToFit="1"/>
      <protection locked="0"/>
    </xf>
    <xf numFmtId="0" fontId="13" fillId="0" borderId="0" xfId="0" applyFont="1" applyAlignment="1" applyProtection="1">
      <alignment horizontal="left" vertical="center" shrinkToFit="1"/>
      <protection locked="0"/>
    </xf>
    <xf numFmtId="0" fontId="13" fillId="0" borderId="54" xfId="0" applyFont="1" applyBorder="1" applyAlignment="1" applyProtection="1">
      <alignment horizontal="left" vertical="center" shrinkToFit="1"/>
      <protection locked="0"/>
    </xf>
    <xf numFmtId="0" fontId="13" fillId="0" borderId="21" xfId="0" applyFont="1" applyBorder="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13" fillId="0" borderId="55" xfId="0" applyFont="1" applyBorder="1" applyAlignment="1" applyProtection="1">
      <alignment horizontal="left" vertical="center" shrinkToFit="1"/>
      <protection locked="0"/>
    </xf>
    <xf numFmtId="0" fontId="13" fillId="0" borderId="22" xfId="0" applyFont="1" applyBorder="1" applyAlignment="1" applyProtection="1">
      <alignment horizontal="center" vertical="center" shrinkToFit="1"/>
      <protection locked="0"/>
    </xf>
    <xf numFmtId="0" fontId="13" fillId="0" borderId="47" xfId="0" applyFont="1" applyBorder="1" applyAlignment="1" applyProtection="1">
      <alignment horizontal="left" vertical="center" shrinkToFit="1"/>
      <protection locked="0"/>
    </xf>
    <xf numFmtId="0" fontId="13" fillId="0" borderId="25" xfId="0" applyFont="1" applyBorder="1" applyAlignment="1" applyProtection="1">
      <alignment horizontal="left" vertical="center" shrinkToFit="1"/>
      <protection locked="0"/>
    </xf>
    <xf numFmtId="176" fontId="4" fillId="0" borderId="32" xfId="0" applyNumberFormat="1" applyFont="1" applyBorder="1" applyAlignment="1" applyProtection="1">
      <alignment horizontal="right" vertical="center"/>
      <protection locked="0"/>
    </xf>
    <xf numFmtId="176" fontId="4" fillId="0" borderId="30" xfId="0" applyNumberFormat="1" applyFont="1" applyBorder="1" applyAlignment="1" applyProtection="1">
      <alignment horizontal="right" vertical="center"/>
      <protection locked="0"/>
    </xf>
    <xf numFmtId="178" fontId="13" fillId="0" borderId="30" xfId="0" applyNumberFormat="1" applyFont="1" applyBorder="1" applyAlignment="1" applyProtection="1">
      <alignment horizontal="center" vertical="center" shrinkToFit="1"/>
      <protection locked="0"/>
    </xf>
    <xf numFmtId="178" fontId="13" fillId="0" borderId="33" xfId="0" applyNumberFormat="1" applyFont="1" applyBorder="1" applyAlignment="1" applyProtection="1">
      <alignment horizontal="center" vertical="center" shrinkToFit="1"/>
      <protection locked="0"/>
    </xf>
    <xf numFmtId="176" fontId="13" fillId="0" borderId="32" xfId="0" applyNumberFormat="1" applyFont="1" applyBorder="1" applyProtection="1">
      <alignment vertical="center"/>
      <protection locked="0"/>
    </xf>
    <xf numFmtId="176" fontId="13" fillId="0" borderId="30" xfId="0" applyNumberFormat="1" applyFont="1" applyBorder="1" applyProtection="1">
      <alignment vertical="center"/>
      <protection locked="0"/>
    </xf>
    <xf numFmtId="176" fontId="4" fillId="0" borderId="31" xfId="0" applyNumberFormat="1" applyFont="1" applyBorder="1" applyAlignment="1" applyProtection="1">
      <alignment horizontal="right" vertical="center"/>
      <protection locked="0"/>
    </xf>
    <xf numFmtId="176" fontId="4" fillId="0" borderId="38" xfId="0" applyNumberFormat="1" applyFont="1" applyBorder="1" applyAlignment="1" applyProtection="1">
      <alignment horizontal="right" vertical="center"/>
      <protection locked="0"/>
    </xf>
    <xf numFmtId="176" fontId="13" fillId="0" borderId="31" xfId="0" applyNumberFormat="1" applyFont="1" applyBorder="1" applyAlignment="1" applyProtection="1">
      <alignment vertical="center" shrinkToFit="1"/>
      <protection locked="0"/>
    </xf>
    <xf numFmtId="176" fontId="13" fillId="0" borderId="38" xfId="0" applyNumberFormat="1" applyFont="1" applyBorder="1" applyAlignment="1" applyProtection="1">
      <alignment vertical="center" shrinkToFit="1"/>
      <protection locked="0"/>
    </xf>
    <xf numFmtId="38" fontId="4" fillId="0" borderId="45" xfId="1" applyFont="1" applyFill="1" applyBorder="1" applyAlignment="1">
      <alignment horizontal="right" vertical="center"/>
    </xf>
    <xf numFmtId="38" fontId="4" fillId="0" borderId="40" xfId="1" applyFont="1" applyFill="1" applyBorder="1" applyAlignment="1">
      <alignment horizontal="right" vertical="center"/>
    </xf>
    <xf numFmtId="177" fontId="10" fillId="0" borderId="0" xfId="0" applyNumberFormat="1" applyFont="1" applyAlignment="1" applyProtection="1">
      <alignment horizontal="left" vertical="top" wrapText="1"/>
      <protection locked="0"/>
    </xf>
    <xf numFmtId="0" fontId="13" fillId="0" borderId="67" xfId="2" applyFont="1" applyBorder="1" applyAlignment="1">
      <alignment horizontal="center" vertical="top" textRotation="255"/>
    </xf>
    <xf numFmtId="0" fontId="13" fillId="0" borderId="68" xfId="2" applyFont="1" applyBorder="1" applyAlignment="1">
      <alignment horizontal="center" vertical="top" textRotation="255"/>
    </xf>
    <xf numFmtId="0" fontId="13" fillId="0" borderId="69" xfId="2" applyFont="1" applyBorder="1" applyAlignment="1">
      <alignment horizontal="center" vertical="top" textRotation="255"/>
    </xf>
    <xf numFmtId="0" fontId="13" fillId="0" borderId="70" xfId="2" applyFont="1" applyBorder="1" applyAlignment="1">
      <alignment vertical="top" textRotation="255"/>
    </xf>
    <xf numFmtId="0" fontId="13" fillId="0" borderId="71" xfId="2" applyFont="1" applyBorder="1" applyAlignment="1">
      <alignment vertical="top" textRotation="255"/>
    </xf>
    <xf numFmtId="0" fontId="13" fillId="0" borderId="72" xfId="2" applyFont="1" applyBorder="1" applyAlignment="1">
      <alignment vertical="top" textRotation="255"/>
    </xf>
    <xf numFmtId="0" fontId="13" fillId="0" borderId="0" xfId="2" applyFont="1" applyAlignment="1">
      <alignment horizontal="left" vertical="center" wrapText="1"/>
    </xf>
    <xf numFmtId="0" fontId="13" fillId="0" borderId="0" xfId="2" applyFont="1" applyAlignment="1">
      <alignment horizontal="left" vertical="center"/>
    </xf>
    <xf numFmtId="0" fontId="6" fillId="0" borderId="0" xfId="2" applyFont="1" applyAlignment="1">
      <alignment horizontal="center"/>
    </xf>
    <xf numFmtId="0" fontId="13" fillId="0" borderId="0" xfId="2" applyFont="1" applyAlignment="1">
      <alignment horizontal="left"/>
    </xf>
    <xf numFmtId="0" fontId="13" fillId="0" borderId="73" xfId="2" applyFont="1" applyBorder="1" applyAlignment="1">
      <alignment horizontal="right" vertical="center"/>
    </xf>
    <xf numFmtId="0" fontId="13" fillId="0" borderId="74" xfId="2" applyFont="1" applyBorder="1" applyAlignment="1">
      <alignment vertical="top" textRotation="255"/>
    </xf>
    <xf numFmtId="0" fontId="4" fillId="0" borderId="12" xfId="2" applyFont="1" applyBorder="1" applyAlignment="1">
      <alignment horizontal="center" vertical="center"/>
    </xf>
    <xf numFmtId="0" fontId="4" fillId="0" borderId="75" xfId="2" applyFont="1" applyBorder="1" applyAlignment="1">
      <alignment horizontal="center" vertical="center"/>
    </xf>
    <xf numFmtId="0" fontId="20" fillId="0" borderId="0" xfId="0" applyFont="1" applyAlignment="1">
      <alignment horizontal="left" vertical="top" wrapText="1" shrinkToFit="1"/>
    </xf>
    <xf numFmtId="0" fontId="27" fillId="0" borderId="0" xfId="0" applyFont="1" applyAlignment="1">
      <alignment horizontal="left" vertical="top" wrapText="1"/>
    </xf>
    <xf numFmtId="38" fontId="35" fillId="0" borderId="1" xfId="4" applyFont="1" applyBorder="1" applyAlignment="1">
      <alignment horizontal="center" vertical="center" shrinkToFit="1"/>
    </xf>
    <xf numFmtId="38" fontId="30" fillId="0" borderId="4" xfId="4" applyFont="1" applyBorder="1" applyAlignment="1">
      <alignment horizontal="left" vertical="center" wrapText="1"/>
    </xf>
    <xf numFmtId="38" fontId="32" fillId="0" borderId="1" xfId="4" applyFont="1" applyBorder="1" applyAlignment="1">
      <alignment horizontal="center" vertical="center" shrinkToFit="1"/>
    </xf>
    <xf numFmtId="178" fontId="1" fillId="0" borderId="60" xfId="3" applyNumberFormat="1" applyBorder="1" applyAlignment="1">
      <alignment horizontal="center" vertical="center" shrinkToFit="1"/>
    </xf>
    <xf numFmtId="178" fontId="1" fillId="0" borderId="66" xfId="3" applyNumberFormat="1" applyBorder="1" applyAlignment="1">
      <alignment horizontal="center" vertical="center" shrinkToFit="1"/>
    </xf>
    <xf numFmtId="178" fontId="1" fillId="0" borderId="61" xfId="3" applyNumberFormat="1" applyBorder="1" applyAlignment="1">
      <alignment horizontal="center" vertical="center" shrinkToFit="1"/>
    </xf>
    <xf numFmtId="178" fontId="1" fillId="0" borderId="8" xfId="3" applyNumberFormat="1" applyBorder="1" applyAlignment="1">
      <alignment horizontal="center" vertical="center" shrinkToFit="1"/>
    </xf>
    <xf numFmtId="178" fontId="1" fillId="8" borderId="1" xfId="3" applyNumberFormat="1" applyFill="1" applyBorder="1" applyAlignment="1">
      <alignment horizontal="center" vertical="center" shrinkToFit="1"/>
    </xf>
    <xf numFmtId="178" fontId="1" fillId="9" borderId="42" xfId="3" applyNumberFormat="1" applyFill="1" applyBorder="1" applyAlignment="1">
      <alignment vertical="center" textRotation="255" shrinkToFit="1"/>
    </xf>
    <xf numFmtId="178" fontId="1" fillId="9" borderId="61" xfId="3" applyNumberFormat="1" applyFill="1" applyBorder="1" applyAlignment="1">
      <alignment vertical="center" textRotation="255" shrinkToFit="1"/>
    </xf>
  </cellXfs>
  <cellStyles count="5">
    <cellStyle name="桁区切り" xfId="1" builtinId="6"/>
    <cellStyle name="桁区切り 2" xfId="4" xr:uid="{2BF328E7-123C-48AE-950A-D26E65D8E818}"/>
    <cellStyle name="標準" xfId="0" builtinId="0"/>
    <cellStyle name="標準 2" xfId="3" xr:uid="{75DEC315-EC2F-4EBD-864E-163D14785D0F}"/>
    <cellStyle name="標準_★使用料一覧表" xfId="2" xr:uid="{00000000-0005-0000-0000-000002000000}"/>
  </cellStyles>
  <dxfs count="32">
    <dxf>
      <fill>
        <patternFill>
          <bgColor theme="9" tint="0.79998168889431442"/>
        </patternFill>
      </fill>
    </dxf>
    <dxf>
      <fill>
        <patternFill>
          <bgColor theme="9" tint="0.59996337778862885"/>
        </patternFill>
      </fill>
    </dxf>
    <dxf>
      <fill>
        <patternFill>
          <bgColor theme="9"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theme="6" tint="0.79998168889431442"/>
        </patternFill>
      </fill>
    </dxf>
    <dxf>
      <fill>
        <patternFill>
          <bgColor theme="6" tint="0.59996337778862885"/>
        </patternFill>
      </fill>
    </dxf>
    <dxf>
      <fill>
        <patternFill>
          <bgColor theme="6"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theme="5" tint="0.59996337778862885"/>
        </patternFill>
      </fill>
    </dxf>
    <dxf>
      <fill>
        <patternFill>
          <bgColor theme="5" tint="0.59996337778862885"/>
        </patternFill>
      </fill>
    </dxf>
    <dxf>
      <font>
        <color rgb="FFFF0000"/>
      </font>
      <fill>
        <patternFill patternType="none">
          <bgColor auto="1"/>
        </patternFill>
      </fill>
    </dxf>
    <dxf>
      <font>
        <color theme="5" tint="0.59996337778862885"/>
      </font>
    </dxf>
    <dxf>
      <fill>
        <patternFill>
          <bgColor theme="5" tint="0.59996337778862885"/>
        </patternFill>
      </fill>
    </dxf>
    <dxf>
      <fill>
        <patternFill>
          <bgColor theme="5" tint="0.59996337778862885"/>
        </patternFill>
      </fill>
    </dxf>
    <dxf>
      <fill>
        <patternFill>
          <bgColor theme="5" tint="0.59996337778862885"/>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kssksv1\&#9733;&#12469;&#12540;&#12496;\07&#9733;&#21508;&#35506;&#12501;&#12457;&#12523;&#12480;&#9733;\01&#9679;&#32207;&#21209;&#20225;&#30011;&#35506;\&#32207;&#21209;&#65319;\&#31038;&#20250;&#31119;&#31049;&#12475;&#12531;&#12479;&#12540;\&#9679;&#31038;&#20250;&#31119;&#31049;&#12475;&#12531;&#12479;&#12540;&#21033;&#29992;&#19968;&#35239;\&#9679;&#21407;&#26412;&#65288;&#26032;&#24180;&#24230;&#12420;&#32027;&#22833;&#26178;&#12395;&#12467;&#12500;&#12506;&#12375;&#12390;&#20351;&#29992;&#65289;\&#12304;&#21407;&#26412;0&#12305;&#31038;&#20250;&#31119;&#31049;&#12475;&#12531;&#12479;&#12540;&#21033;&#29992;&#19968;&#35239;&#12288;&#8251;1&#12534;&#26376;&#20998;.xlsx" TargetMode="External"/><Relationship Id="rId1" Type="http://schemas.openxmlformats.org/officeDocument/2006/relationships/externalLinkPath" Target="/07&#9733;&#21508;&#35506;&#12501;&#12457;&#12523;&#12480;&#9733;/01&#9679;&#32207;&#21209;&#20225;&#30011;&#35506;/&#32207;&#21209;&#65319;/&#31038;&#20250;&#31119;&#31049;&#12475;&#12531;&#12479;&#12540;/&#9679;&#31038;&#20250;&#31119;&#31049;&#12475;&#12531;&#12479;&#12540;&#21033;&#29992;&#19968;&#35239;/&#9679;&#21407;&#26412;&#65288;&#26032;&#24180;&#24230;&#12420;&#32027;&#22833;&#26178;&#12395;&#12467;&#12500;&#12506;&#12375;&#12390;&#20351;&#29992;&#65289;/&#12304;&#21407;&#26412;0&#12305;&#31038;&#20250;&#31119;&#31049;&#12475;&#12531;&#12479;&#12540;&#21033;&#29992;&#19968;&#35239;&#12288;&#8251;1&#12534;&#26376;&#2099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ks-601\Desktop\&#12452;&#12531;&#12508;&#12452;&#12473;&#23550;&#24540;&#12414;&#12384;&#36884;&#20013;&#65281;&#9733;&#21033;&#29992;&#30003;&#36796;&#26360;ver.10.3&#65288;&#21513;&#30000;&#12356;&#12376;&#12426;&#65289;.xlsx" TargetMode="External"/><Relationship Id="rId1" Type="http://schemas.openxmlformats.org/officeDocument/2006/relationships/externalLinkPath" Target="file:///C:\Users\Fks-601\Desktop\&#12452;&#12531;&#12508;&#12452;&#12473;&#23550;&#24540;&#12414;&#12384;&#36884;&#20013;&#65281;&#9733;&#21033;&#29992;&#30003;&#36796;&#26360;ver.10.3&#65288;&#21513;&#30000;&#12356;&#12376;&#12426;&#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Fks-601\Desktop\&#21033;&#29992;&#30003;&#36796;&#26360;ver.10.3.xls" TargetMode="External"/><Relationship Id="rId1" Type="http://schemas.openxmlformats.org/officeDocument/2006/relationships/externalLinkPath" Target="/Users/Fks-601/Desktop/&#21033;&#29992;&#30003;&#36796;&#26360;ver.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駐車台数"/>
      <sheetName val="月末処理"/>
      <sheetName val="団体情報"/>
      <sheetName val="特殊"/>
      <sheetName val="料金区分"/>
      <sheetName val="料金表"/>
    </sheetNames>
    <sheetDataSet>
      <sheetData sheetId="0"/>
      <sheetData sheetId="1">
        <row r="1">
          <cell r="V1" t="str">
            <v>自動入力</v>
          </cell>
        </row>
        <row r="2">
          <cell r="E2" t="str">
            <v>駐車
台数</v>
          </cell>
          <cell r="V2" t="str">
            <v>金額</v>
          </cell>
          <cell r="AA2" t="str">
            <v>料金区分</v>
          </cell>
        </row>
        <row r="3">
          <cell r="V3" t="str">
            <v/>
          </cell>
          <cell r="AA3" t="str">
            <v>B</v>
          </cell>
        </row>
        <row r="4">
          <cell r="V4" t="str">
            <v/>
          </cell>
          <cell r="AA4" t="str">
            <v/>
          </cell>
        </row>
        <row r="5">
          <cell r="V5" t="str">
            <v/>
          </cell>
          <cell r="AA5" t="str">
            <v/>
          </cell>
        </row>
        <row r="6">
          <cell r="V6" t="str">
            <v/>
          </cell>
          <cell r="AA6" t="str">
            <v/>
          </cell>
        </row>
        <row r="7">
          <cell r="V7" t="str">
            <v/>
          </cell>
          <cell r="AA7" t="str">
            <v/>
          </cell>
        </row>
        <row r="8">
          <cell r="V8" t="str">
            <v/>
          </cell>
          <cell r="AA8" t="str">
            <v/>
          </cell>
        </row>
        <row r="9">
          <cell r="V9" t="str">
            <v/>
          </cell>
          <cell r="AA9" t="str">
            <v/>
          </cell>
        </row>
        <row r="10">
          <cell r="V10" t="str">
            <v/>
          </cell>
          <cell r="AA10" t="str">
            <v/>
          </cell>
        </row>
        <row r="11">
          <cell r="V11" t="str">
            <v/>
          </cell>
          <cell r="AA11" t="str">
            <v/>
          </cell>
        </row>
        <row r="12">
          <cell r="V12" t="str">
            <v/>
          </cell>
          <cell r="AA12" t="str">
            <v/>
          </cell>
        </row>
        <row r="13">
          <cell r="V13" t="str">
            <v/>
          </cell>
          <cell r="AA13" t="str">
            <v/>
          </cell>
        </row>
        <row r="14">
          <cell r="V14" t="str">
            <v/>
          </cell>
          <cell r="AA14" t="str">
            <v/>
          </cell>
        </row>
        <row r="15">
          <cell r="V15" t="str">
            <v/>
          </cell>
          <cell r="AA15" t="str">
            <v/>
          </cell>
        </row>
        <row r="16">
          <cell r="V16" t="str">
            <v/>
          </cell>
          <cell r="AA16" t="str">
            <v/>
          </cell>
        </row>
        <row r="17">
          <cell r="V17" t="str">
            <v/>
          </cell>
          <cell r="AA17" t="str">
            <v/>
          </cell>
        </row>
        <row r="18">
          <cell r="V18" t="str">
            <v/>
          </cell>
          <cell r="AA18" t="str">
            <v/>
          </cell>
        </row>
        <row r="19">
          <cell r="V19" t="str">
            <v/>
          </cell>
          <cell r="AA19" t="str">
            <v/>
          </cell>
        </row>
        <row r="20">
          <cell r="V20" t="str">
            <v/>
          </cell>
          <cell r="AA20" t="str">
            <v/>
          </cell>
        </row>
        <row r="21">
          <cell r="V21" t="str">
            <v/>
          </cell>
          <cell r="AA21" t="str">
            <v/>
          </cell>
        </row>
        <row r="22">
          <cell r="V22" t="str">
            <v/>
          </cell>
          <cell r="AA22" t="str">
            <v/>
          </cell>
        </row>
        <row r="23">
          <cell r="V23" t="str">
            <v/>
          </cell>
          <cell r="AA23" t="str">
            <v/>
          </cell>
        </row>
        <row r="24">
          <cell r="V24" t="str">
            <v/>
          </cell>
          <cell r="AA24" t="str">
            <v/>
          </cell>
        </row>
        <row r="25">
          <cell r="V25" t="str">
            <v/>
          </cell>
          <cell r="AA25" t="str">
            <v/>
          </cell>
        </row>
        <row r="26">
          <cell r="V26" t="str">
            <v/>
          </cell>
          <cell r="AA26" t="str">
            <v/>
          </cell>
        </row>
        <row r="27">
          <cell r="V27" t="str">
            <v/>
          </cell>
          <cell r="AA27" t="str">
            <v/>
          </cell>
        </row>
        <row r="28">
          <cell r="V28" t="str">
            <v/>
          </cell>
          <cell r="AA28" t="str">
            <v/>
          </cell>
        </row>
        <row r="29">
          <cell r="V29" t="str">
            <v/>
          </cell>
          <cell r="AA29" t="str">
            <v/>
          </cell>
        </row>
        <row r="30">
          <cell r="V30" t="str">
            <v/>
          </cell>
          <cell r="AA30" t="str">
            <v/>
          </cell>
        </row>
        <row r="31">
          <cell r="V31" t="str">
            <v/>
          </cell>
          <cell r="AA31" t="str">
            <v/>
          </cell>
        </row>
        <row r="32">
          <cell r="V32" t="str">
            <v/>
          </cell>
          <cell r="AA32" t="str">
            <v/>
          </cell>
        </row>
        <row r="33">
          <cell r="V33" t="str">
            <v/>
          </cell>
          <cell r="AA33" t="str">
            <v/>
          </cell>
        </row>
        <row r="34">
          <cell r="V34" t="str">
            <v/>
          </cell>
          <cell r="AA34" t="str">
            <v/>
          </cell>
        </row>
        <row r="35">
          <cell r="V35" t="str">
            <v/>
          </cell>
          <cell r="AA35" t="str">
            <v/>
          </cell>
        </row>
        <row r="36">
          <cell r="V36" t="str">
            <v/>
          </cell>
          <cell r="AA36" t="str">
            <v/>
          </cell>
        </row>
        <row r="37">
          <cell r="V37" t="str">
            <v/>
          </cell>
          <cell r="AA37" t="str">
            <v/>
          </cell>
        </row>
        <row r="38">
          <cell r="V38" t="str">
            <v/>
          </cell>
          <cell r="AA38" t="str">
            <v/>
          </cell>
        </row>
        <row r="39">
          <cell r="V39" t="str">
            <v/>
          </cell>
          <cell r="AA39" t="str">
            <v/>
          </cell>
        </row>
        <row r="40">
          <cell r="V40" t="str">
            <v/>
          </cell>
          <cell r="AA40" t="str">
            <v/>
          </cell>
        </row>
        <row r="41">
          <cell r="V41" t="str">
            <v/>
          </cell>
          <cell r="AA41" t="str">
            <v/>
          </cell>
        </row>
        <row r="42">
          <cell r="V42" t="str">
            <v/>
          </cell>
          <cell r="AA42" t="str">
            <v/>
          </cell>
        </row>
        <row r="43">
          <cell r="V43" t="str">
            <v/>
          </cell>
          <cell r="AA43" t="str">
            <v/>
          </cell>
        </row>
        <row r="44">
          <cell r="V44" t="str">
            <v/>
          </cell>
          <cell r="AA44" t="str">
            <v/>
          </cell>
        </row>
        <row r="45">
          <cell r="V45" t="str">
            <v/>
          </cell>
          <cell r="AA45" t="str">
            <v/>
          </cell>
        </row>
        <row r="46">
          <cell r="V46" t="str">
            <v/>
          </cell>
          <cell r="AA46" t="str">
            <v/>
          </cell>
        </row>
        <row r="47">
          <cell r="V47" t="str">
            <v/>
          </cell>
          <cell r="AA47" t="str">
            <v/>
          </cell>
        </row>
        <row r="48">
          <cell r="V48" t="str">
            <v/>
          </cell>
          <cell r="AA48" t="str">
            <v/>
          </cell>
        </row>
        <row r="49">
          <cell r="V49" t="str">
            <v/>
          </cell>
          <cell r="AA49" t="str">
            <v/>
          </cell>
        </row>
        <row r="50">
          <cell r="V50" t="str">
            <v/>
          </cell>
          <cell r="AA50" t="str">
            <v/>
          </cell>
        </row>
        <row r="51">
          <cell r="V51" t="str">
            <v/>
          </cell>
          <cell r="AA51" t="str">
            <v/>
          </cell>
        </row>
        <row r="52">
          <cell r="V52" t="str">
            <v/>
          </cell>
          <cell r="AA52" t="str">
            <v/>
          </cell>
        </row>
        <row r="53">
          <cell r="V53" t="str">
            <v/>
          </cell>
          <cell r="AA53" t="str">
            <v/>
          </cell>
        </row>
        <row r="54">
          <cell r="V54" t="str">
            <v/>
          </cell>
          <cell r="AA54" t="str">
            <v/>
          </cell>
        </row>
        <row r="55">
          <cell r="V55" t="str">
            <v/>
          </cell>
          <cell r="AA55" t="str">
            <v/>
          </cell>
        </row>
        <row r="56">
          <cell r="V56" t="str">
            <v/>
          </cell>
          <cell r="AA56" t="str">
            <v/>
          </cell>
        </row>
        <row r="57">
          <cell r="V57" t="str">
            <v/>
          </cell>
          <cell r="AA57" t="str">
            <v/>
          </cell>
        </row>
        <row r="58">
          <cell r="V58" t="str">
            <v/>
          </cell>
          <cell r="AA58" t="str">
            <v/>
          </cell>
        </row>
        <row r="59">
          <cell r="V59" t="str">
            <v/>
          </cell>
          <cell r="AA59" t="str">
            <v/>
          </cell>
        </row>
        <row r="60">
          <cell r="V60" t="str">
            <v/>
          </cell>
          <cell r="AA60" t="str">
            <v/>
          </cell>
        </row>
        <row r="61">
          <cell r="V61" t="str">
            <v/>
          </cell>
          <cell r="AA61" t="str">
            <v/>
          </cell>
        </row>
        <row r="62">
          <cell r="V62" t="str">
            <v/>
          </cell>
          <cell r="AA62" t="str">
            <v/>
          </cell>
        </row>
        <row r="63">
          <cell r="V63" t="str">
            <v/>
          </cell>
          <cell r="AA63" t="str">
            <v/>
          </cell>
        </row>
        <row r="64">
          <cell r="V64" t="str">
            <v/>
          </cell>
          <cell r="AA64" t="str">
            <v/>
          </cell>
        </row>
        <row r="65">
          <cell r="V65" t="str">
            <v/>
          </cell>
          <cell r="AA65" t="str">
            <v/>
          </cell>
        </row>
        <row r="66">
          <cell r="V66" t="str">
            <v/>
          </cell>
          <cell r="AA66" t="str">
            <v/>
          </cell>
        </row>
        <row r="67">
          <cell r="V67" t="str">
            <v/>
          </cell>
          <cell r="AA67" t="str">
            <v/>
          </cell>
        </row>
        <row r="68">
          <cell r="V68" t="str">
            <v/>
          </cell>
          <cell r="AA68" t="str">
            <v/>
          </cell>
        </row>
        <row r="69">
          <cell r="V69" t="str">
            <v/>
          </cell>
          <cell r="AA69" t="str">
            <v/>
          </cell>
        </row>
        <row r="70">
          <cell r="V70" t="str">
            <v/>
          </cell>
          <cell r="AA70" t="str">
            <v/>
          </cell>
        </row>
        <row r="71">
          <cell r="V71" t="str">
            <v/>
          </cell>
          <cell r="AA71" t="str">
            <v/>
          </cell>
        </row>
        <row r="72">
          <cell r="V72" t="str">
            <v/>
          </cell>
          <cell r="AA72" t="str">
            <v/>
          </cell>
        </row>
        <row r="73">
          <cell r="V73" t="str">
            <v/>
          </cell>
          <cell r="AA73" t="str">
            <v/>
          </cell>
        </row>
        <row r="74">
          <cell r="V74" t="str">
            <v/>
          </cell>
          <cell r="AA74" t="str">
            <v/>
          </cell>
        </row>
        <row r="75">
          <cell r="V75" t="str">
            <v/>
          </cell>
          <cell r="AA75" t="str">
            <v/>
          </cell>
        </row>
        <row r="76">
          <cell r="V76" t="str">
            <v/>
          </cell>
          <cell r="AA76" t="str">
            <v/>
          </cell>
        </row>
        <row r="77">
          <cell r="V77" t="str">
            <v/>
          </cell>
          <cell r="AA77" t="str">
            <v/>
          </cell>
        </row>
        <row r="78">
          <cell r="V78" t="str">
            <v/>
          </cell>
          <cell r="AA78" t="str">
            <v/>
          </cell>
        </row>
        <row r="79">
          <cell r="V79" t="str">
            <v/>
          </cell>
          <cell r="AA79" t="str">
            <v/>
          </cell>
        </row>
        <row r="80">
          <cell r="V80" t="str">
            <v/>
          </cell>
          <cell r="AA80" t="str">
            <v/>
          </cell>
        </row>
        <row r="81">
          <cell r="V81" t="str">
            <v/>
          </cell>
          <cell r="AA81" t="str">
            <v/>
          </cell>
        </row>
        <row r="82">
          <cell r="V82" t="str">
            <v/>
          </cell>
          <cell r="AA82" t="str">
            <v/>
          </cell>
        </row>
        <row r="83">
          <cell r="V83" t="str">
            <v/>
          </cell>
          <cell r="AA83" t="str">
            <v/>
          </cell>
        </row>
        <row r="84">
          <cell r="V84" t="str">
            <v/>
          </cell>
          <cell r="AA84" t="str">
            <v/>
          </cell>
        </row>
        <row r="85">
          <cell r="V85" t="str">
            <v/>
          </cell>
          <cell r="AA85" t="str">
            <v/>
          </cell>
        </row>
        <row r="86">
          <cell r="V86" t="str">
            <v/>
          </cell>
          <cell r="AA86" t="str">
            <v/>
          </cell>
        </row>
        <row r="87">
          <cell r="V87" t="str">
            <v/>
          </cell>
          <cell r="AA87" t="str">
            <v/>
          </cell>
        </row>
        <row r="88">
          <cell r="V88" t="str">
            <v/>
          </cell>
          <cell r="AA88" t="str">
            <v/>
          </cell>
        </row>
        <row r="89">
          <cell r="V89" t="str">
            <v/>
          </cell>
          <cell r="AA89" t="str">
            <v/>
          </cell>
        </row>
        <row r="90">
          <cell r="V90" t="str">
            <v/>
          </cell>
          <cell r="AA90" t="str">
            <v/>
          </cell>
        </row>
        <row r="91">
          <cell r="V91" t="str">
            <v/>
          </cell>
          <cell r="AA91" t="str">
            <v/>
          </cell>
        </row>
        <row r="92">
          <cell r="V92" t="str">
            <v/>
          </cell>
          <cell r="AA92" t="str">
            <v/>
          </cell>
        </row>
        <row r="93">
          <cell r="V93" t="str">
            <v/>
          </cell>
          <cell r="AA93" t="str">
            <v/>
          </cell>
        </row>
        <row r="94">
          <cell r="V94" t="str">
            <v/>
          </cell>
          <cell r="AA94" t="str">
            <v/>
          </cell>
        </row>
        <row r="95">
          <cell r="V95" t="str">
            <v/>
          </cell>
          <cell r="AA95" t="str">
            <v/>
          </cell>
        </row>
        <row r="96">
          <cell r="V96" t="str">
            <v/>
          </cell>
          <cell r="AA96" t="str">
            <v/>
          </cell>
        </row>
        <row r="97">
          <cell r="V97" t="str">
            <v/>
          </cell>
          <cell r="AA97" t="str">
            <v/>
          </cell>
        </row>
        <row r="98">
          <cell r="V98" t="str">
            <v/>
          </cell>
          <cell r="AA98" t="str">
            <v/>
          </cell>
        </row>
        <row r="99">
          <cell r="V99" t="str">
            <v/>
          </cell>
          <cell r="AA99" t="str">
            <v/>
          </cell>
        </row>
        <row r="100">
          <cell r="V100" t="str">
            <v/>
          </cell>
          <cell r="AA100" t="str">
            <v/>
          </cell>
        </row>
        <row r="101">
          <cell r="V101" t="str">
            <v/>
          </cell>
          <cell r="AA101" t="str">
            <v/>
          </cell>
        </row>
        <row r="102">
          <cell r="V102" t="str">
            <v/>
          </cell>
          <cell r="AA102" t="str">
            <v/>
          </cell>
        </row>
        <row r="103">
          <cell r="V103" t="str">
            <v/>
          </cell>
          <cell r="AA103" t="str">
            <v/>
          </cell>
        </row>
        <row r="104">
          <cell r="V104" t="str">
            <v/>
          </cell>
          <cell r="AA104" t="str">
            <v/>
          </cell>
        </row>
        <row r="105">
          <cell r="V105" t="str">
            <v/>
          </cell>
          <cell r="AA105" t="str">
            <v/>
          </cell>
        </row>
        <row r="106">
          <cell r="V106" t="str">
            <v/>
          </cell>
          <cell r="AA106" t="str">
            <v/>
          </cell>
        </row>
        <row r="107">
          <cell r="V107" t="str">
            <v/>
          </cell>
          <cell r="AA107" t="str">
            <v/>
          </cell>
        </row>
        <row r="108">
          <cell r="V108" t="str">
            <v/>
          </cell>
          <cell r="AA108" t="str">
            <v/>
          </cell>
        </row>
        <row r="109">
          <cell r="V109" t="str">
            <v/>
          </cell>
          <cell r="AA109" t="str">
            <v/>
          </cell>
        </row>
        <row r="110">
          <cell r="V110" t="str">
            <v/>
          </cell>
          <cell r="AA110" t="str">
            <v/>
          </cell>
        </row>
        <row r="111">
          <cell r="V111" t="str">
            <v/>
          </cell>
          <cell r="AA111" t="str">
            <v/>
          </cell>
        </row>
        <row r="112">
          <cell r="V112" t="str">
            <v/>
          </cell>
          <cell r="AA112" t="str">
            <v/>
          </cell>
        </row>
        <row r="113">
          <cell r="V113" t="str">
            <v/>
          </cell>
          <cell r="AA113" t="str">
            <v/>
          </cell>
        </row>
        <row r="114">
          <cell r="V114" t="str">
            <v/>
          </cell>
          <cell r="AA114" t="str">
            <v/>
          </cell>
        </row>
        <row r="115">
          <cell r="V115" t="str">
            <v/>
          </cell>
          <cell r="AA115" t="str">
            <v/>
          </cell>
        </row>
        <row r="116">
          <cell r="V116" t="str">
            <v/>
          </cell>
          <cell r="AA116" t="str">
            <v/>
          </cell>
        </row>
        <row r="117">
          <cell r="V117" t="str">
            <v/>
          </cell>
          <cell r="AA117" t="str">
            <v/>
          </cell>
        </row>
        <row r="118">
          <cell r="V118" t="str">
            <v/>
          </cell>
          <cell r="AA118" t="str">
            <v/>
          </cell>
        </row>
        <row r="119">
          <cell r="V119" t="str">
            <v/>
          </cell>
          <cell r="AA119" t="str">
            <v/>
          </cell>
        </row>
        <row r="120">
          <cell r="V120" t="str">
            <v/>
          </cell>
          <cell r="AA120" t="str">
            <v/>
          </cell>
        </row>
        <row r="121">
          <cell r="V121" t="str">
            <v/>
          </cell>
          <cell r="AA121" t="str">
            <v/>
          </cell>
        </row>
        <row r="122">
          <cell r="V122" t="str">
            <v/>
          </cell>
          <cell r="AA122" t="str">
            <v/>
          </cell>
        </row>
        <row r="123">
          <cell r="V123" t="str">
            <v/>
          </cell>
          <cell r="AA123" t="str">
            <v/>
          </cell>
        </row>
        <row r="124">
          <cell r="V124" t="str">
            <v/>
          </cell>
          <cell r="AA124" t="str">
            <v/>
          </cell>
        </row>
        <row r="125">
          <cell r="V125" t="str">
            <v/>
          </cell>
          <cell r="AA125" t="str">
            <v/>
          </cell>
        </row>
        <row r="126">
          <cell r="V126" t="str">
            <v/>
          </cell>
          <cell r="AA126" t="str">
            <v/>
          </cell>
        </row>
        <row r="127">
          <cell r="V127" t="str">
            <v/>
          </cell>
          <cell r="AA127" t="str">
            <v/>
          </cell>
        </row>
        <row r="128">
          <cell r="V128" t="str">
            <v/>
          </cell>
          <cell r="AA128" t="str">
            <v/>
          </cell>
        </row>
        <row r="129">
          <cell r="V129" t="str">
            <v/>
          </cell>
          <cell r="AA129" t="str">
            <v/>
          </cell>
        </row>
        <row r="130">
          <cell r="V130" t="str">
            <v/>
          </cell>
          <cell r="AA130" t="str">
            <v/>
          </cell>
        </row>
        <row r="131">
          <cell r="V131" t="str">
            <v/>
          </cell>
          <cell r="AA131" t="str">
            <v/>
          </cell>
        </row>
        <row r="132">
          <cell r="V132" t="str">
            <v/>
          </cell>
          <cell r="AA132" t="str">
            <v/>
          </cell>
        </row>
        <row r="133">
          <cell r="V133" t="str">
            <v/>
          </cell>
          <cell r="AA133" t="str">
            <v/>
          </cell>
        </row>
        <row r="134">
          <cell r="V134" t="str">
            <v/>
          </cell>
          <cell r="AA134" t="str">
            <v/>
          </cell>
        </row>
        <row r="135">
          <cell r="V135" t="str">
            <v/>
          </cell>
          <cell r="AA135" t="str">
            <v/>
          </cell>
        </row>
        <row r="136">
          <cell r="V136" t="str">
            <v/>
          </cell>
          <cell r="AA136" t="str">
            <v/>
          </cell>
        </row>
        <row r="137">
          <cell r="V137" t="str">
            <v/>
          </cell>
          <cell r="AA137" t="str">
            <v/>
          </cell>
        </row>
        <row r="138">
          <cell r="V138" t="str">
            <v/>
          </cell>
          <cell r="AA138" t="str">
            <v/>
          </cell>
        </row>
        <row r="139">
          <cell r="V139" t="str">
            <v/>
          </cell>
          <cell r="AA139" t="str">
            <v/>
          </cell>
        </row>
        <row r="140">
          <cell r="V140" t="str">
            <v/>
          </cell>
          <cell r="AA140" t="str">
            <v/>
          </cell>
        </row>
        <row r="141">
          <cell r="V141" t="str">
            <v/>
          </cell>
          <cell r="AA141" t="str">
            <v/>
          </cell>
        </row>
        <row r="142">
          <cell r="V142" t="str">
            <v/>
          </cell>
          <cell r="AA142" t="str">
            <v/>
          </cell>
        </row>
        <row r="143">
          <cell r="V143" t="str">
            <v/>
          </cell>
          <cell r="AA143" t="str">
            <v/>
          </cell>
        </row>
        <row r="144">
          <cell r="V144" t="str">
            <v/>
          </cell>
          <cell r="AA144" t="str">
            <v/>
          </cell>
        </row>
        <row r="145">
          <cell r="V145" t="str">
            <v/>
          </cell>
          <cell r="AA145" t="str">
            <v/>
          </cell>
        </row>
        <row r="146">
          <cell r="V146" t="str">
            <v/>
          </cell>
          <cell r="AA146" t="str">
            <v/>
          </cell>
        </row>
        <row r="147">
          <cell r="V147" t="str">
            <v/>
          </cell>
          <cell r="AA147" t="str">
            <v/>
          </cell>
        </row>
        <row r="148">
          <cell r="V148" t="str">
            <v/>
          </cell>
          <cell r="AA148" t="str">
            <v/>
          </cell>
        </row>
        <row r="149">
          <cell r="V149" t="str">
            <v/>
          </cell>
          <cell r="AA149" t="str">
            <v/>
          </cell>
        </row>
        <row r="150">
          <cell r="V150" t="str">
            <v/>
          </cell>
          <cell r="AA150" t="str">
            <v/>
          </cell>
        </row>
        <row r="151">
          <cell r="V151" t="str">
            <v/>
          </cell>
          <cell r="AA151" t="str">
            <v/>
          </cell>
        </row>
        <row r="152">
          <cell r="V152" t="str">
            <v/>
          </cell>
          <cell r="AA152" t="str">
            <v/>
          </cell>
        </row>
        <row r="153">
          <cell r="V153" t="str">
            <v/>
          </cell>
          <cell r="AA153" t="str">
            <v/>
          </cell>
        </row>
        <row r="154">
          <cell r="V154" t="str">
            <v/>
          </cell>
          <cell r="AA154" t="str">
            <v/>
          </cell>
        </row>
        <row r="155">
          <cell r="V155" t="str">
            <v/>
          </cell>
          <cell r="AA155" t="str">
            <v/>
          </cell>
        </row>
        <row r="156">
          <cell r="V156" t="str">
            <v/>
          </cell>
          <cell r="AA156" t="str">
            <v/>
          </cell>
        </row>
        <row r="157">
          <cell r="V157" t="str">
            <v/>
          </cell>
          <cell r="AA157" t="str">
            <v/>
          </cell>
        </row>
        <row r="158">
          <cell r="V158" t="str">
            <v/>
          </cell>
          <cell r="AA158" t="str">
            <v/>
          </cell>
        </row>
        <row r="159">
          <cell r="V159" t="str">
            <v/>
          </cell>
          <cell r="AA159" t="str">
            <v/>
          </cell>
        </row>
        <row r="160">
          <cell r="V160" t="str">
            <v/>
          </cell>
          <cell r="AA160" t="str">
            <v/>
          </cell>
        </row>
        <row r="161">
          <cell r="V161" t="str">
            <v/>
          </cell>
          <cell r="AA161" t="str">
            <v/>
          </cell>
        </row>
        <row r="162">
          <cell r="V162" t="str">
            <v/>
          </cell>
          <cell r="AA162" t="str">
            <v/>
          </cell>
        </row>
        <row r="163">
          <cell r="V163" t="str">
            <v/>
          </cell>
          <cell r="AA163" t="str">
            <v/>
          </cell>
        </row>
        <row r="164">
          <cell r="V164" t="str">
            <v/>
          </cell>
          <cell r="AA164" t="str">
            <v/>
          </cell>
        </row>
        <row r="165">
          <cell r="V165" t="str">
            <v/>
          </cell>
          <cell r="AA165" t="str">
            <v/>
          </cell>
        </row>
        <row r="166">
          <cell r="V166" t="str">
            <v/>
          </cell>
          <cell r="AA166" t="str">
            <v/>
          </cell>
        </row>
        <row r="167">
          <cell r="V167" t="str">
            <v/>
          </cell>
          <cell r="AA167" t="str">
            <v/>
          </cell>
        </row>
        <row r="168">
          <cell r="V168" t="str">
            <v/>
          </cell>
          <cell r="AA168" t="str">
            <v/>
          </cell>
        </row>
        <row r="169">
          <cell r="V169" t="str">
            <v/>
          </cell>
          <cell r="AA169" t="str">
            <v/>
          </cell>
        </row>
        <row r="170">
          <cell r="V170" t="str">
            <v/>
          </cell>
          <cell r="AA170" t="str">
            <v/>
          </cell>
        </row>
        <row r="171">
          <cell r="V171" t="str">
            <v/>
          </cell>
          <cell r="AA171" t="str">
            <v/>
          </cell>
        </row>
        <row r="172">
          <cell r="V172" t="str">
            <v/>
          </cell>
          <cell r="AA172" t="str">
            <v/>
          </cell>
        </row>
        <row r="173">
          <cell r="V173" t="str">
            <v/>
          </cell>
          <cell r="AA173" t="str">
            <v/>
          </cell>
        </row>
        <row r="174">
          <cell r="V174" t="str">
            <v/>
          </cell>
          <cell r="AA174" t="str">
            <v/>
          </cell>
        </row>
        <row r="175">
          <cell r="V175" t="str">
            <v/>
          </cell>
          <cell r="AA175" t="str">
            <v/>
          </cell>
        </row>
        <row r="176">
          <cell r="V176" t="str">
            <v/>
          </cell>
          <cell r="AA176" t="str">
            <v/>
          </cell>
        </row>
        <row r="177">
          <cell r="V177" t="str">
            <v/>
          </cell>
          <cell r="AA177" t="str">
            <v/>
          </cell>
        </row>
        <row r="178">
          <cell r="V178" t="str">
            <v/>
          </cell>
          <cell r="AA178" t="str">
            <v/>
          </cell>
        </row>
        <row r="179">
          <cell r="V179" t="str">
            <v/>
          </cell>
          <cell r="AA179" t="str">
            <v/>
          </cell>
        </row>
        <row r="180">
          <cell r="V180" t="str">
            <v/>
          </cell>
          <cell r="AA180" t="str">
            <v/>
          </cell>
        </row>
        <row r="181">
          <cell r="V181" t="str">
            <v/>
          </cell>
          <cell r="AA181" t="str">
            <v/>
          </cell>
        </row>
        <row r="182">
          <cell r="V182" t="str">
            <v/>
          </cell>
          <cell r="AA182" t="str">
            <v/>
          </cell>
        </row>
        <row r="183">
          <cell r="V183" t="str">
            <v/>
          </cell>
          <cell r="AA183" t="str">
            <v/>
          </cell>
        </row>
        <row r="184">
          <cell r="V184" t="str">
            <v/>
          </cell>
          <cell r="AA184" t="str">
            <v/>
          </cell>
        </row>
        <row r="185">
          <cell r="V185" t="str">
            <v/>
          </cell>
          <cell r="AA185" t="str">
            <v/>
          </cell>
        </row>
        <row r="186">
          <cell r="V186" t="str">
            <v/>
          </cell>
          <cell r="AA186" t="str">
            <v/>
          </cell>
        </row>
        <row r="187">
          <cell r="V187" t="str">
            <v/>
          </cell>
          <cell r="AA187" t="str">
            <v/>
          </cell>
        </row>
        <row r="188">
          <cell r="V188" t="str">
            <v/>
          </cell>
          <cell r="AA188" t="str">
            <v/>
          </cell>
        </row>
        <row r="189">
          <cell r="V189" t="str">
            <v/>
          </cell>
          <cell r="AA189" t="str">
            <v/>
          </cell>
        </row>
        <row r="190">
          <cell r="V190" t="str">
            <v/>
          </cell>
          <cell r="AA190" t="str">
            <v/>
          </cell>
        </row>
        <row r="191">
          <cell r="V191" t="str">
            <v/>
          </cell>
          <cell r="AA191" t="str">
            <v/>
          </cell>
        </row>
        <row r="192">
          <cell r="V192" t="str">
            <v/>
          </cell>
          <cell r="AA192" t="str">
            <v/>
          </cell>
        </row>
        <row r="193">
          <cell r="V193" t="str">
            <v/>
          </cell>
          <cell r="AA193" t="str">
            <v/>
          </cell>
        </row>
        <row r="194">
          <cell r="V194" t="str">
            <v/>
          </cell>
          <cell r="AA194" t="str">
            <v/>
          </cell>
        </row>
        <row r="195">
          <cell r="V195" t="str">
            <v/>
          </cell>
          <cell r="AA195" t="str">
            <v/>
          </cell>
        </row>
        <row r="196">
          <cell r="V196" t="str">
            <v/>
          </cell>
          <cell r="AA196" t="str">
            <v/>
          </cell>
        </row>
        <row r="197">
          <cell r="V197" t="str">
            <v/>
          </cell>
          <cell r="AA197" t="str">
            <v/>
          </cell>
        </row>
        <row r="198">
          <cell r="V198" t="str">
            <v/>
          </cell>
          <cell r="AA198" t="str">
            <v/>
          </cell>
        </row>
        <row r="199">
          <cell r="V199" t="str">
            <v/>
          </cell>
          <cell r="AA199" t="str">
            <v/>
          </cell>
        </row>
        <row r="200">
          <cell r="V200" t="str">
            <v/>
          </cell>
          <cell r="AA200" t="str">
            <v/>
          </cell>
        </row>
        <row r="201">
          <cell r="V201" t="str">
            <v/>
          </cell>
          <cell r="AA201" t="str">
            <v/>
          </cell>
        </row>
        <row r="202">
          <cell r="V202" t="str">
            <v/>
          </cell>
          <cell r="AA202" t="str">
            <v/>
          </cell>
        </row>
        <row r="203">
          <cell r="V203" t="str">
            <v/>
          </cell>
          <cell r="AA203" t="str">
            <v/>
          </cell>
        </row>
        <row r="204">
          <cell r="V204" t="str">
            <v/>
          </cell>
          <cell r="AA204" t="str">
            <v/>
          </cell>
        </row>
        <row r="205">
          <cell r="V205" t="str">
            <v/>
          </cell>
          <cell r="AA205" t="str">
            <v/>
          </cell>
        </row>
        <row r="206">
          <cell r="V206" t="str">
            <v/>
          </cell>
          <cell r="AA206" t="str">
            <v/>
          </cell>
        </row>
        <row r="207">
          <cell r="V207" t="str">
            <v/>
          </cell>
          <cell r="AA207" t="str">
            <v/>
          </cell>
        </row>
        <row r="208">
          <cell r="V208" t="str">
            <v/>
          </cell>
          <cell r="AA208" t="str">
            <v/>
          </cell>
        </row>
        <row r="209">
          <cell r="V209" t="str">
            <v/>
          </cell>
          <cell r="AA209" t="str">
            <v/>
          </cell>
        </row>
        <row r="210">
          <cell r="V210" t="str">
            <v/>
          </cell>
          <cell r="AA210" t="str">
            <v/>
          </cell>
        </row>
        <row r="211">
          <cell r="V211" t="str">
            <v/>
          </cell>
          <cell r="AA211" t="str">
            <v/>
          </cell>
        </row>
        <row r="212">
          <cell r="V212" t="str">
            <v/>
          </cell>
          <cell r="AA212" t="str">
            <v/>
          </cell>
        </row>
        <row r="213">
          <cell r="V213" t="str">
            <v/>
          </cell>
          <cell r="AA213" t="str">
            <v/>
          </cell>
        </row>
        <row r="214">
          <cell r="V214" t="str">
            <v/>
          </cell>
          <cell r="AA214" t="str">
            <v/>
          </cell>
        </row>
        <row r="215">
          <cell r="V215" t="str">
            <v/>
          </cell>
          <cell r="AA215" t="str">
            <v/>
          </cell>
        </row>
        <row r="216">
          <cell r="V216" t="str">
            <v/>
          </cell>
          <cell r="AA216" t="str">
            <v/>
          </cell>
        </row>
        <row r="217">
          <cell r="V217" t="str">
            <v/>
          </cell>
          <cell r="AA217" t="str">
            <v/>
          </cell>
        </row>
        <row r="218">
          <cell r="V218" t="str">
            <v/>
          </cell>
          <cell r="AA218" t="str">
            <v/>
          </cell>
        </row>
        <row r="219">
          <cell r="V219" t="str">
            <v/>
          </cell>
          <cell r="AA219" t="str">
            <v/>
          </cell>
        </row>
        <row r="220">
          <cell r="V220" t="str">
            <v/>
          </cell>
          <cell r="AA220" t="str">
            <v/>
          </cell>
        </row>
        <row r="221">
          <cell r="V221" t="str">
            <v/>
          </cell>
          <cell r="AA221" t="str">
            <v/>
          </cell>
        </row>
        <row r="222">
          <cell r="V222" t="str">
            <v/>
          </cell>
          <cell r="AA222" t="str">
            <v/>
          </cell>
        </row>
        <row r="223">
          <cell r="V223" t="str">
            <v/>
          </cell>
          <cell r="AA223" t="str">
            <v/>
          </cell>
        </row>
        <row r="224">
          <cell r="V224" t="str">
            <v/>
          </cell>
          <cell r="AA224" t="str">
            <v/>
          </cell>
        </row>
        <row r="225">
          <cell r="V225" t="str">
            <v/>
          </cell>
          <cell r="AA225" t="str">
            <v/>
          </cell>
        </row>
        <row r="226">
          <cell r="V226" t="str">
            <v/>
          </cell>
          <cell r="AA226" t="str">
            <v/>
          </cell>
        </row>
        <row r="227">
          <cell r="V227" t="str">
            <v/>
          </cell>
          <cell r="AA227" t="str">
            <v/>
          </cell>
        </row>
        <row r="228">
          <cell r="V228" t="str">
            <v/>
          </cell>
          <cell r="AA228" t="str">
            <v/>
          </cell>
        </row>
        <row r="229">
          <cell r="V229" t="str">
            <v/>
          </cell>
          <cell r="AA229" t="str">
            <v/>
          </cell>
        </row>
        <row r="230">
          <cell r="V230" t="str">
            <v/>
          </cell>
          <cell r="AA230" t="str">
            <v/>
          </cell>
        </row>
        <row r="231">
          <cell r="V231" t="str">
            <v/>
          </cell>
          <cell r="AA231" t="str">
            <v/>
          </cell>
        </row>
        <row r="232">
          <cell r="V232" t="str">
            <v/>
          </cell>
          <cell r="AA232" t="str">
            <v/>
          </cell>
        </row>
        <row r="233">
          <cell r="V233" t="str">
            <v/>
          </cell>
          <cell r="AA233" t="str">
            <v/>
          </cell>
        </row>
        <row r="234">
          <cell r="V234" t="str">
            <v/>
          </cell>
          <cell r="AA234" t="str">
            <v/>
          </cell>
        </row>
        <row r="235">
          <cell r="V235" t="str">
            <v/>
          </cell>
          <cell r="AA235" t="str">
            <v/>
          </cell>
        </row>
        <row r="236">
          <cell r="V236" t="str">
            <v/>
          </cell>
          <cell r="AA236" t="str">
            <v/>
          </cell>
        </row>
        <row r="237">
          <cell r="V237" t="str">
            <v/>
          </cell>
          <cell r="AA237" t="str">
            <v/>
          </cell>
        </row>
        <row r="238">
          <cell r="V238" t="str">
            <v/>
          </cell>
          <cell r="AA238" t="str">
            <v/>
          </cell>
        </row>
        <row r="239">
          <cell r="V239" t="str">
            <v/>
          </cell>
          <cell r="AA239" t="str">
            <v/>
          </cell>
        </row>
        <row r="240">
          <cell r="V240" t="str">
            <v/>
          </cell>
          <cell r="AA240" t="str">
            <v/>
          </cell>
        </row>
        <row r="241">
          <cell r="V241" t="str">
            <v/>
          </cell>
          <cell r="AA241" t="str">
            <v/>
          </cell>
        </row>
        <row r="242">
          <cell r="V242" t="str">
            <v/>
          </cell>
          <cell r="AA242" t="str">
            <v/>
          </cell>
        </row>
        <row r="243">
          <cell r="V243" t="str">
            <v/>
          </cell>
          <cell r="AA243" t="str">
            <v/>
          </cell>
        </row>
        <row r="244">
          <cell r="V244" t="str">
            <v/>
          </cell>
          <cell r="AA244" t="str">
            <v/>
          </cell>
        </row>
        <row r="245">
          <cell r="V245" t="str">
            <v/>
          </cell>
          <cell r="AA245" t="str">
            <v/>
          </cell>
        </row>
        <row r="246">
          <cell r="V246" t="str">
            <v/>
          </cell>
          <cell r="AA246" t="str">
            <v/>
          </cell>
        </row>
        <row r="247">
          <cell r="V247" t="str">
            <v/>
          </cell>
          <cell r="AA247" t="str">
            <v/>
          </cell>
        </row>
        <row r="248">
          <cell r="V248" t="str">
            <v/>
          </cell>
          <cell r="AA248" t="str">
            <v/>
          </cell>
        </row>
        <row r="249">
          <cell r="V249" t="str">
            <v/>
          </cell>
          <cell r="AA249" t="str">
            <v/>
          </cell>
        </row>
        <row r="250">
          <cell r="V250" t="str">
            <v/>
          </cell>
          <cell r="AA250" t="str">
            <v/>
          </cell>
        </row>
        <row r="251">
          <cell r="V251" t="str">
            <v/>
          </cell>
          <cell r="AA251" t="str">
            <v/>
          </cell>
        </row>
        <row r="252">
          <cell r="V252" t="str">
            <v/>
          </cell>
          <cell r="AA252" t="str">
            <v/>
          </cell>
        </row>
        <row r="253">
          <cell r="V253" t="str">
            <v/>
          </cell>
          <cell r="AA253" t="str">
            <v/>
          </cell>
        </row>
        <row r="254">
          <cell r="V254" t="str">
            <v/>
          </cell>
          <cell r="AA254" t="str">
            <v/>
          </cell>
        </row>
        <row r="255">
          <cell r="V255" t="str">
            <v/>
          </cell>
          <cell r="AA255" t="str">
            <v/>
          </cell>
        </row>
        <row r="256">
          <cell r="V256" t="str">
            <v/>
          </cell>
          <cell r="AA256" t="str">
            <v/>
          </cell>
        </row>
        <row r="257">
          <cell r="V257" t="str">
            <v/>
          </cell>
          <cell r="AA257" t="str">
            <v/>
          </cell>
        </row>
        <row r="258">
          <cell r="V258" t="str">
            <v/>
          </cell>
          <cell r="AA258" t="str">
            <v/>
          </cell>
        </row>
        <row r="259">
          <cell r="V259" t="str">
            <v/>
          </cell>
          <cell r="AA259" t="str">
            <v/>
          </cell>
        </row>
        <row r="260">
          <cell r="V260" t="str">
            <v/>
          </cell>
          <cell r="AA260" t="str">
            <v/>
          </cell>
        </row>
        <row r="261">
          <cell r="V261" t="str">
            <v/>
          </cell>
          <cell r="AA261" t="str">
            <v/>
          </cell>
        </row>
        <row r="262">
          <cell r="V262" t="str">
            <v/>
          </cell>
          <cell r="AA262" t="str">
            <v/>
          </cell>
        </row>
        <row r="263">
          <cell r="V263" t="str">
            <v/>
          </cell>
          <cell r="AA263" t="str">
            <v/>
          </cell>
        </row>
        <row r="264">
          <cell r="V264" t="str">
            <v/>
          </cell>
          <cell r="AA264" t="str">
            <v/>
          </cell>
        </row>
        <row r="265">
          <cell r="V265" t="str">
            <v/>
          </cell>
          <cell r="AA265" t="str">
            <v/>
          </cell>
        </row>
        <row r="266">
          <cell r="V266" t="str">
            <v/>
          </cell>
          <cell r="AA266" t="str">
            <v/>
          </cell>
        </row>
        <row r="267">
          <cell r="V267" t="str">
            <v/>
          </cell>
          <cell r="AA267" t="str">
            <v/>
          </cell>
        </row>
        <row r="268">
          <cell r="V268" t="str">
            <v/>
          </cell>
          <cell r="AA268" t="str">
            <v/>
          </cell>
        </row>
        <row r="269">
          <cell r="V269" t="str">
            <v/>
          </cell>
          <cell r="AA269" t="str">
            <v/>
          </cell>
        </row>
        <row r="270">
          <cell r="V270" t="str">
            <v/>
          </cell>
          <cell r="AA270" t="str">
            <v/>
          </cell>
        </row>
        <row r="271">
          <cell r="V271" t="str">
            <v/>
          </cell>
          <cell r="AA271" t="str">
            <v/>
          </cell>
        </row>
        <row r="272">
          <cell r="V272" t="str">
            <v/>
          </cell>
          <cell r="AA272" t="str">
            <v/>
          </cell>
        </row>
        <row r="273">
          <cell r="V273" t="str">
            <v/>
          </cell>
          <cell r="AA273" t="str">
            <v/>
          </cell>
        </row>
        <row r="274">
          <cell r="V274" t="str">
            <v/>
          </cell>
          <cell r="AA274" t="str">
            <v/>
          </cell>
        </row>
        <row r="275">
          <cell r="V275" t="str">
            <v/>
          </cell>
          <cell r="AA275" t="str">
            <v/>
          </cell>
        </row>
        <row r="276">
          <cell r="V276" t="str">
            <v/>
          </cell>
          <cell r="AA276" t="str">
            <v/>
          </cell>
        </row>
        <row r="277">
          <cell r="V277" t="str">
            <v/>
          </cell>
          <cell r="AA277" t="str">
            <v/>
          </cell>
        </row>
        <row r="278">
          <cell r="V278" t="str">
            <v/>
          </cell>
          <cell r="AA278" t="str">
            <v/>
          </cell>
        </row>
        <row r="279">
          <cell r="V279" t="str">
            <v/>
          </cell>
          <cell r="AA279" t="str">
            <v/>
          </cell>
        </row>
        <row r="280">
          <cell r="V280" t="str">
            <v/>
          </cell>
          <cell r="AA280" t="str">
            <v/>
          </cell>
        </row>
        <row r="281">
          <cell r="V281" t="str">
            <v/>
          </cell>
          <cell r="AA281" t="str">
            <v/>
          </cell>
        </row>
        <row r="282">
          <cell r="V282" t="str">
            <v/>
          </cell>
          <cell r="AA282" t="str">
            <v/>
          </cell>
        </row>
        <row r="283">
          <cell r="V283" t="str">
            <v/>
          </cell>
          <cell r="AA283" t="str">
            <v/>
          </cell>
        </row>
        <row r="284">
          <cell r="V284" t="str">
            <v/>
          </cell>
          <cell r="AA284" t="str">
            <v/>
          </cell>
        </row>
        <row r="285">
          <cell r="V285" t="str">
            <v/>
          </cell>
          <cell r="AA285" t="str">
            <v/>
          </cell>
        </row>
        <row r="286">
          <cell r="V286" t="str">
            <v/>
          </cell>
          <cell r="AA286" t="str">
            <v/>
          </cell>
        </row>
        <row r="287">
          <cell r="V287" t="str">
            <v/>
          </cell>
          <cell r="AA287" t="str">
            <v/>
          </cell>
        </row>
        <row r="288">
          <cell r="V288" t="str">
            <v/>
          </cell>
          <cell r="AA288" t="str">
            <v/>
          </cell>
        </row>
        <row r="289">
          <cell r="V289" t="str">
            <v/>
          </cell>
          <cell r="AA289" t="str">
            <v/>
          </cell>
        </row>
        <row r="290">
          <cell r="V290" t="str">
            <v/>
          </cell>
          <cell r="AA290" t="str">
            <v/>
          </cell>
        </row>
        <row r="291">
          <cell r="V291" t="str">
            <v/>
          </cell>
          <cell r="AA291" t="str">
            <v/>
          </cell>
        </row>
        <row r="292">
          <cell r="V292" t="str">
            <v/>
          </cell>
          <cell r="AA292" t="str">
            <v/>
          </cell>
        </row>
        <row r="293">
          <cell r="V293" t="str">
            <v/>
          </cell>
          <cell r="AA293" t="str">
            <v/>
          </cell>
        </row>
        <row r="294">
          <cell r="V294" t="str">
            <v/>
          </cell>
          <cell r="AA294" t="str">
            <v/>
          </cell>
        </row>
        <row r="295">
          <cell r="V295" t="str">
            <v/>
          </cell>
          <cell r="AA295" t="str">
            <v/>
          </cell>
        </row>
        <row r="296">
          <cell r="V296" t="str">
            <v/>
          </cell>
          <cell r="AA296" t="str">
            <v/>
          </cell>
        </row>
        <row r="297">
          <cell r="V297" t="str">
            <v/>
          </cell>
          <cell r="AA297" t="str">
            <v/>
          </cell>
        </row>
        <row r="298">
          <cell r="V298" t="str">
            <v/>
          </cell>
          <cell r="AA298" t="str">
            <v/>
          </cell>
        </row>
        <row r="299">
          <cell r="V299" t="str">
            <v/>
          </cell>
          <cell r="AA299" t="str">
            <v/>
          </cell>
        </row>
        <row r="300">
          <cell r="V300" t="str">
            <v/>
          </cell>
          <cell r="AA300" t="str">
            <v/>
          </cell>
        </row>
        <row r="301">
          <cell r="V301" t="str">
            <v/>
          </cell>
          <cell r="AA301" t="str">
            <v/>
          </cell>
        </row>
        <row r="302">
          <cell r="V302" t="str">
            <v/>
          </cell>
          <cell r="AA302" t="str">
            <v/>
          </cell>
        </row>
        <row r="303">
          <cell r="V303" t="str">
            <v/>
          </cell>
          <cell r="AA303" t="str">
            <v/>
          </cell>
        </row>
        <row r="304">
          <cell r="V304" t="str">
            <v/>
          </cell>
          <cell r="AA304" t="str">
            <v/>
          </cell>
        </row>
        <row r="305">
          <cell r="V305" t="str">
            <v/>
          </cell>
          <cell r="AA305" t="str">
            <v/>
          </cell>
        </row>
        <row r="306">
          <cell r="V306" t="str">
            <v/>
          </cell>
          <cell r="AA306" t="str">
            <v/>
          </cell>
        </row>
        <row r="307">
          <cell r="V307" t="str">
            <v/>
          </cell>
          <cell r="AA307" t="str">
            <v/>
          </cell>
        </row>
        <row r="308">
          <cell r="V308" t="str">
            <v/>
          </cell>
          <cell r="AA308" t="str">
            <v/>
          </cell>
        </row>
        <row r="309">
          <cell r="V309" t="str">
            <v/>
          </cell>
          <cell r="AA309" t="str">
            <v/>
          </cell>
        </row>
        <row r="310">
          <cell r="V310" t="str">
            <v/>
          </cell>
          <cell r="AA310" t="str">
            <v/>
          </cell>
        </row>
        <row r="311">
          <cell r="V311" t="str">
            <v/>
          </cell>
          <cell r="AA311" t="str">
            <v/>
          </cell>
        </row>
        <row r="312">
          <cell r="V312" t="str">
            <v/>
          </cell>
          <cell r="AA312" t="str">
            <v/>
          </cell>
        </row>
        <row r="313">
          <cell r="V313" t="str">
            <v/>
          </cell>
          <cell r="AA313" t="str">
            <v/>
          </cell>
        </row>
        <row r="314">
          <cell r="V314" t="str">
            <v/>
          </cell>
          <cell r="AA314" t="str">
            <v/>
          </cell>
        </row>
        <row r="315">
          <cell r="V315" t="str">
            <v/>
          </cell>
          <cell r="AA315" t="str">
            <v/>
          </cell>
        </row>
        <row r="316">
          <cell r="V316" t="str">
            <v/>
          </cell>
          <cell r="AA316" t="str">
            <v/>
          </cell>
        </row>
        <row r="317">
          <cell r="V317" t="str">
            <v/>
          </cell>
          <cell r="AA317" t="str">
            <v/>
          </cell>
        </row>
        <row r="318">
          <cell r="V318" t="str">
            <v/>
          </cell>
          <cell r="AA318" t="str">
            <v/>
          </cell>
        </row>
        <row r="319">
          <cell r="V319" t="str">
            <v/>
          </cell>
          <cell r="AA319" t="str">
            <v/>
          </cell>
        </row>
        <row r="320">
          <cell r="V320" t="str">
            <v/>
          </cell>
          <cell r="AA320" t="str">
            <v/>
          </cell>
        </row>
        <row r="321">
          <cell r="V321" t="str">
            <v/>
          </cell>
          <cell r="AA321" t="str">
            <v/>
          </cell>
        </row>
        <row r="322">
          <cell r="V322" t="str">
            <v/>
          </cell>
          <cell r="AA322" t="str">
            <v/>
          </cell>
        </row>
        <row r="323">
          <cell r="V323" t="str">
            <v/>
          </cell>
          <cell r="AA323" t="str">
            <v/>
          </cell>
        </row>
        <row r="324">
          <cell r="V324" t="str">
            <v/>
          </cell>
          <cell r="AA324" t="str">
            <v/>
          </cell>
        </row>
        <row r="325">
          <cell r="V325" t="str">
            <v/>
          </cell>
          <cell r="AA325" t="str">
            <v/>
          </cell>
        </row>
        <row r="326">
          <cell r="V326" t="str">
            <v/>
          </cell>
          <cell r="AA326" t="str">
            <v/>
          </cell>
        </row>
        <row r="327">
          <cell r="V327" t="str">
            <v/>
          </cell>
          <cell r="AA327" t="str">
            <v/>
          </cell>
        </row>
        <row r="328">
          <cell r="V328" t="str">
            <v/>
          </cell>
          <cell r="AA328" t="str">
            <v/>
          </cell>
        </row>
        <row r="329">
          <cell r="V329" t="str">
            <v/>
          </cell>
          <cell r="AA329" t="str">
            <v/>
          </cell>
        </row>
        <row r="330">
          <cell r="V330" t="str">
            <v/>
          </cell>
          <cell r="AA330" t="str">
            <v/>
          </cell>
        </row>
        <row r="331">
          <cell r="V331" t="str">
            <v/>
          </cell>
          <cell r="AA331" t="str">
            <v/>
          </cell>
        </row>
        <row r="332">
          <cell r="V332" t="str">
            <v/>
          </cell>
          <cell r="AA332" t="str">
            <v/>
          </cell>
        </row>
        <row r="333">
          <cell r="V333" t="str">
            <v/>
          </cell>
          <cell r="AA333" t="str">
            <v/>
          </cell>
        </row>
        <row r="334">
          <cell r="V334" t="str">
            <v/>
          </cell>
          <cell r="AA334" t="str">
            <v/>
          </cell>
        </row>
        <row r="335">
          <cell r="V335" t="str">
            <v/>
          </cell>
          <cell r="AA335" t="str">
            <v/>
          </cell>
        </row>
        <row r="336">
          <cell r="V336" t="str">
            <v/>
          </cell>
          <cell r="AA336" t="str">
            <v/>
          </cell>
        </row>
        <row r="337">
          <cell r="V337" t="str">
            <v/>
          </cell>
          <cell r="AA337" t="str">
            <v/>
          </cell>
        </row>
        <row r="338">
          <cell r="V338" t="str">
            <v/>
          </cell>
          <cell r="AA338" t="str">
            <v/>
          </cell>
        </row>
        <row r="339">
          <cell r="V339" t="str">
            <v/>
          </cell>
          <cell r="AA339" t="str">
            <v/>
          </cell>
        </row>
        <row r="340">
          <cell r="V340" t="str">
            <v/>
          </cell>
          <cell r="AA340" t="str">
            <v/>
          </cell>
        </row>
        <row r="341">
          <cell r="V341" t="str">
            <v/>
          </cell>
          <cell r="AA341" t="str">
            <v/>
          </cell>
        </row>
        <row r="342">
          <cell r="V342" t="str">
            <v/>
          </cell>
          <cell r="AA342" t="str">
            <v/>
          </cell>
        </row>
        <row r="343">
          <cell r="V343" t="str">
            <v/>
          </cell>
          <cell r="AA343" t="str">
            <v/>
          </cell>
        </row>
        <row r="344">
          <cell r="V344" t="str">
            <v/>
          </cell>
          <cell r="AA344" t="str">
            <v/>
          </cell>
        </row>
        <row r="345">
          <cell r="V345" t="str">
            <v/>
          </cell>
          <cell r="AA345" t="str">
            <v/>
          </cell>
        </row>
        <row r="346">
          <cell r="V346" t="str">
            <v/>
          </cell>
          <cell r="AA346" t="str">
            <v/>
          </cell>
        </row>
        <row r="347">
          <cell r="V347" t="str">
            <v/>
          </cell>
          <cell r="AA347" t="str">
            <v/>
          </cell>
        </row>
        <row r="348">
          <cell r="V348" t="str">
            <v/>
          </cell>
          <cell r="AA348" t="str">
            <v/>
          </cell>
        </row>
        <row r="349">
          <cell r="V349" t="str">
            <v/>
          </cell>
          <cell r="AA349" t="str">
            <v/>
          </cell>
        </row>
        <row r="350">
          <cell r="V350" t="str">
            <v/>
          </cell>
          <cell r="AA350" t="str">
            <v/>
          </cell>
        </row>
        <row r="351">
          <cell r="V351" t="str">
            <v/>
          </cell>
          <cell r="AA351" t="str">
            <v/>
          </cell>
        </row>
        <row r="352">
          <cell r="V352" t="str">
            <v/>
          </cell>
          <cell r="AA352" t="str">
            <v/>
          </cell>
        </row>
        <row r="353">
          <cell r="V353" t="str">
            <v/>
          </cell>
          <cell r="AA353" t="str">
            <v/>
          </cell>
        </row>
        <row r="354">
          <cell r="V354" t="str">
            <v/>
          </cell>
          <cell r="AA354" t="str">
            <v/>
          </cell>
        </row>
        <row r="355">
          <cell r="V355" t="str">
            <v/>
          </cell>
          <cell r="AA355" t="str">
            <v/>
          </cell>
        </row>
        <row r="356">
          <cell r="V356" t="str">
            <v/>
          </cell>
          <cell r="AA356" t="str">
            <v/>
          </cell>
        </row>
        <row r="357">
          <cell r="V357" t="str">
            <v/>
          </cell>
          <cell r="AA357" t="str">
            <v/>
          </cell>
        </row>
        <row r="358">
          <cell r="V358" t="str">
            <v/>
          </cell>
          <cell r="AA358" t="str">
            <v/>
          </cell>
        </row>
        <row r="359">
          <cell r="V359" t="str">
            <v/>
          </cell>
          <cell r="AA359" t="str">
            <v/>
          </cell>
        </row>
        <row r="360">
          <cell r="V360" t="str">
            <v/>
          </cell>
          <cell r="AA360" t="str">
            <v/>
          </cell>
        </row>
        <row r="361">
          <cell r="V361" t="str">
            <v/>
          </cell>
          <cell r="AA361" t="str">
            <v/>
          </cell>
        </row>
        <row r="362">
          <cell r="V362" t="str">
            <v/>
          </cell>
          <cell r="AA362" t="str">
            <v/>
          </cell>
        </row>
        <row r="363">
          <cell r="V363" t="str">
            <v/>
          </cell>
          <cell r="AA363" t="str">
            <v/>
          </cell>
        </row>
        <row r="364">
          <cell r="V364" t="str">
            <v/>
          </cell>
          <cell r="AA364" t="str">
            <v/>
          </cell>
        </row>
        <row r="365">
          <cell r="V365" t="str">
            <v/>
          </cell>
          <cell r="AA365" t="str">
            <v/>
          </cell>
        </row>
        <row r="366">
          <cell r="V366" t="str">
            <v/>
          </cell>
          <cell r="AA366" t="str">
            <v/>
          </cell>
        </row>
        <row r="367">
          <cell r="V367" t="str">
            <v/>
          </cell>
          <cell r="AA367" t="str">
            <v/>
          </cell>
        </row>
        <row r="368">
          <cell r="V368" t="str">
            <v/>
          </cell>
          <cell r="AA368" t="str">
            <v/>
          </cell>
        </row>
        <row r="369">
          <cell r="V369" t="str">
            <v/>
          </cell>
          <cell r="AA369" t="str">
            <v/>
          </cell>
        </row>
        <row r="370">
          <cell r="V370" t="str">
            <v/>
          </cell>
          <cell r="AA370" t="str">
            <v/>
          </cell>
        </row>
        <row r="371">
          <cell r="V371" t="str">
            <v/>
          </cell>
          <cell r="AA371" t="str">
            <v/>
          </cell>
        </row>
        <row r="372">
          <cell r="V372" t="str">
            <v/>
          </cell>
          <cell r="AA372" t="str">
            <v/>
          </cell>
        </row>
        <row r="373">
          <cell r="V373" t="str">
            <v/>
          </cell>
          <cell r="AA373" t="str">
            <v/>
          </cell>
        </row>
        <row r="374">
          <cell r="V374" t="str">
            <v/>
          </cell>
          <cell r="AA374" t="str">
            <v/>
          </cell>
        </row>
        <row r="375">
          <cell r="V375" t="str">
            <v/>
          </cell>
          <cell r="AA375" t="str">
            <v/>
          </cell>
        </row>
        <row r="376">
          <cell r="V376" t="str">
            <v/>
          </cell>
          <cell r="AA376" t="str">
            <v/>
          </cell>
        </row>
        <row r="377">
          <cell r="V377" t="str">
            <v/>
          </cell>
          <cell r="AA377" t="str">
            <v/>
          </cell>
        </row>
        <row r="378">
          <cell r="V378" t="str">
            <v/>
          </cell>
          <cell r="AA378" t="str">
            <v/>
          </cell>
        </row>
        <row r="379">
          <cell r="V379" t="str">
            <v/>
          </cell>
          <cell r="AA379" t="str">
            <v/>
          </cell>
        </row>
        <row r="380">
          <cell r="V380" t="str">
            <v/>
          </cell>
          <cell r="AA380" t="str">
            <v/>
          </cell>
        </row>
        <row r="381">
          <cell r="V381" t="str">
            <v/>
          </cell>
          <cell r="AA381" t="str">
            <v/>
          </cell>
        </row>
        <row r="382">
          <cell r="V382" t="str">
            <v/>
          </cell>
          <cell r="AA382" t="str">
            <v/>
          </cell>
        </row>
        <row r="383">
          <cell r="V383" t="str">
            <v/>
          </cell>
          <cell r="AA383" t="str">
            <v/>
          </cell>
        </row>
        <row r="384">
          <cell r="V384" t="str">
            <v/>
          </cell>
          <cell r="AA384" t="str">
            <v/>
          </cell>
        </row>
        <row r="385">
          <cell r="V385" t="str">
            <v/>
          </cell>
          <cell r="AA385" t="str">
            <v/>
          </cell>
        </row>
        <row r="386">
          <cell r="V386" t="str">
            <v/>
          </cell>
          <cell r="AA386" t="str">
            <v/>
          </cell>
        </row>
        <row r="387">
          <cell r="V387" t="str">
            <v/>
          </cell>
          <cell r="AA387" t="str">
            <v/>
          </cell>
        </row>
        <row r="388">
          <cell r="V388" t="str">
            <v/>
          </cell>
          <cell r="AA388" t="str">
            <v/>
          </cell>
        </row>
        <row r="389">
          <cell r="V389" t="str">
            <v/>
          </cell>
          <cell r="AA389" t="str">
            <v/>
          </cell>
        </row>
        <row r="390">
          <cell r="V390" t="str">
            <v/>
          </cell>
          <cell r="AA390" t="str">
            <v/>
          </cell>
        </row>
        <row r="391">
          <cell r="V391" t="str">
            <v/>
          </cell>
          <cell r="AA391" t="str">
            <v/>
          </cell>
        </row>
        <row r="392">
          <cell r="V392" t="str">
            <v/>
          </cell>
          <cell r="AA392" t="str">
            <v/>
          </cell>
        </row>
        <row r="393">
          <cell r="V393" t="str">
            <v/>
          </cell>
          <cell r="AA393" t="str">
            <v/>
          </cell>
        </row>
        <row r="394">
          <cell r="V394" t="str">
            <v/>
          </cell>
          <cell r="AA394" t="str">
            <v/>
          </cell>
        </row>
        <row r="395">
          <cell r="V395" t="str">
            <v/>
          </cell>
          <cell r="AA395" t="str">
            <v/>
          </cell>
        </row>
        <row r="396">
          <cell r="V396" t="str">
            <v/>
          </cell>
          <cell r="AA396" t="str">
            <v/>
          </cell>
        </row>
        <row r="397">
          <cell r="V397" t="str">
            <v/>
          </cell>
          <cell r="AA397" t="str">
            <v/>
          </cell>
        </row>
        <row r="398">
          <cell r="V398" t="str">
            <v/>
          </cell>
          <cell r="AA398" t="str">
            <v/>
          </cell>
        </row>
        <row r="399">
          <cell r="V399" t="str">
            <v/>
          </cell>
          <cell r="AA399" t="str">
            <v/>
          </cell>
        </row>
        <row r="400">
          <cell r="V400" t="str">
            <v/>
          </cell>
          <cell r="AA400" t="str">
            <v/>
          </cell>
        </row>
        <row r="401">
          <cell r="V401" t="str">
            <v/>
          </cell>
          <cell r="AA401" t="str">
            <v/>
          </cell>
        </row>
        <row r="402">
          <cell r="V402" t="str">
            <v/>
          </cell>
          <cell r="AA402" t="str">
            <v/>
          </cell>
        </row>
        <row r="403">
          <cell r="V403" t="str">
            <v/>
          </cell>
          <cell r="AA403" t="str">
            <v/>
          </cell>
        </row>
        <row r="404">
          <cell r="V404" t="str">
            <v/>
          </cell>
          <cell r="AA404" t="str">
            <v/>
          </cell>
        </row>
        <row r="405">
          <cell r="V405" t="str">
            <v/>
          </cell>
          <cell r="AA405" t="str">
            <v/>
          </cell>
        </row>
        <row r="406">
          <cell r="V406" t="str">
            <v/>
          </cell>
          <cell r="AA406" t="str">
            <v/>
          </cell>
        </row>
        <row r="407">
          <cell r="V407" t="str">
            <v/>
          </cell>
          <cell r="AA407" t="str">
            <v/>
          </cell>
        </row>
        <row r="408">
          <cell r="V408" t="str">
            <v/>
          </cell>
          <cell r="AA408" t="str">
            <v/>
          </cell>
        </row>
        <row r="409">
          <cell r="V409" t="str">
            <v/>
          </cell>
          <cell r="AA409" t="str">
            <v/>
          </cell>
        </row>
        <row r="410">
          <cell r="V410" t="str">
            <v/>
          </cell>
          <cell r="AA410" t="str">
            <v/>
          </cell>
        </row>
        <row r="411">
          <cell r="V411" t="str">
            <v/>
          </cell>
          <cell r="AA411" t="str">
            <v/>
          </cell>
        </row>
        <row r="412">
          <cell r="V412" t="str">
            <v/>
          </cell>
          <cell r="AA412" t="str">
            <v/>
          </cell>
        </row>
        <row r="413">
          <cell r="V413" t="str">
            <v/>
          </cell>
          <cell r="AA413" t="str">
            <v/>
          </cell>
        </row>
        <row r="414">
          <cell r="V414" t="str">
            <v/>
          </cell>
          <cell r="AA414" t="str">
            <v/>
          </cell>
        </row>
        <row r="415">
          <cell r="V415" t="str">
            <v/>
          </cell>
          <cell r="AA415" t="str">
            <v/>
          </cell>
        </row>
        <row r="416">
          <cell r="V416" t="str">
            <v/>
          </cell>
          <cell r="AA416" t="str">
            <v/>
          </cell>
        </row>
        <row r="417">
          <cell r="V417" t="str">
            <v/>
          </cell>
          <cell r="AA417" t="str">
            <v/>
          </cell>
        </row>
        <row r="418">
          <cell r="V418" t="str">
            <v/>
          </cell>
          <cell r="AA418" t="str">
            <v/>
          </cell>
        </row>
        <row r="419">
          <cell r="V419" t="str">
            <v/>
          </cell>
          <cell r="AA419" t="str">
            <v/>
          </cell>
        </row>
        <row r="420">
          <cell r="V420" t="str">
            <v/>
          </cell>
          <cell r="AA420" t="str">
            <v/>
          </cell>
        </row>
        <row r="421">
          <cell r="V421" t="str">
            <v/>
          </cell>
          <cell r="AA421" t="str">
            <v/>
          </cell>
        </row>
        <row r="422">
          <cell r="V422" t="str">
            <v/>
          </cell>
          <cell r="AA422" t="str">
            <v/>
          </cell>
        </row>
        <row r="423">
          <cell r="V423" t="str">
            <v/>
          </cell>
          <cell r="AA423" t="str">
            <v/>
          </cell>
        </row>
        <row r="424">
          <cell r="V424" t="str">
            <v/>
          </cell>
          <cell r="AA424" t="str">
            <v/>
          </cell>
        </row>
        <row r="425">
          <cell r="V425" t="str">
            <v/>
          </cell>
          <cell r="AA425" t="str">
            <v/>
          </cell>
        </row>
        <row r="426">
          <cell r="V426" t="str">
            <v/>
          </cell>
          <cell r="AA426" t="str">
            <v/>
          </cell>
        </row>
        <row r="427">
          <cell r="V427" t="str">
            <v/>
          </cell>
          <cell r="AA427" t="str">
            <v/>
          </cell>
        </row>
        <row r="428">
          <cell r="V428" t="str">
            <v/>
          </cell>
          <cell r="AA428" t="str">
            <v/>
          </cell>
        </row>
        <row r="429">
          <cell r="V429" t="str">
            <v/>
          </cell>
          <cell r="AA429" t="str">
            <v/>
          </cell>
        </row>
        <row r="430">
          <cell r="V430" t="str">
            <v/>
          </cell>
          <cell r="AA430" t="str">
            <v/>
          </cell>
        </row>
        <row r="431">
          <cell r="V431" t="str">
            <v/>
          </cell>
          <cell r="AA431" t="str">
            <v/>
          </cell>
        </row>
        <row r="432">
          <cell r="V432" t="str">
            <v/>
          </cell>
          <cell r="AA432" t="str">
            <v/>
          </cell>
        </row>
        <row r="433">
          <cell r="V433" t="str">
            <v/>
          </cell>
          <cell r="AA433" t="str">
            <v/>
          </cell>
        </row>
        <row r="434">
          <cell r="V434" t="str">
            <v/>
          </cell>
          <cell r="AA434" t="str">
            <v/>
          </cell>
        </row>
        <row r="435">
          <cell r="V435" t="str">
            <v/>
          </cell>
          <cell r="AA435" t="str">
            <v/>
          </cell>
        </row>
        <row r="436">
          <cell r="V436" t="str">
            <v/>
          </cell>
          <cell r="AA436" t="str">
            <v/>
          </cell>
        </row>
        <row r="437">
          <cell r="V437" t="str">
            <v/>
          </cell>
          <cell r="AA437" t="str">
            <v/>
          </cell>
        </row>
        <row r="438">
          <cell r="V438" t="str">
            <v/>
          </cell>
          <cell r="AA438" t="str">
            <v/>
          </cell>
        </row>
        <row r="439">
          <cell r="V439" t="str">
            <v/>
          </cell>
          <cell r="AA439" t="str">
            <v/>
          </cell>
        </row>
        <row r="440">
          <cell r="V440" t="str">
            <v/>
          </cell>
          <cell r="AA440" t="str">
            <v/>
          </cell>
        </row>
        <row r="441">
          <cell r="V441" t="str">
            <v/>
          </cell>
          <cell r="AA441" t="str">
            <v/>
          </cell>
        </row>
        <row r="442">
          <cell r="V442" t="str">
            <v/>
          </cell>
          <cell r="AA442" t="str">
            <v/>
          </cell>
        </row>
        <row r="443">
          <cell r="V443" t="str">
            <v/>
          </cell>
          <cell r="AA443" t="str">
            <v/>
          </cell>
        </row>
        <row r="444">
          <cell r="V444" t="str">
            <v/>
          </cell>
          <cell r="AA444" t="str">
            <v/>
          </cell>
        </row>
        <row r="445">
          <cell r="V445" t="str">
            <v/>
          </cell>
          <cell r="AA445" t="str">
            <v/>
          </cell>
        </row>
        <row r="446">
          <cell r="V446" t="str">
            <v/>
          </cell>
          <cell r="AA446" t="str">
            <v/>
          </cell>
        </row>
        <row r="447">
          <cell r="V447" t="str">
            <v/>
          </cell>
          <cell r="AA447" t="str">
            <v/>
          </cell>
        </row>
        <row r="448">
          <cell r="V448" t="str">
            <v/>
          </cell>
          <cell r="AA448" t="str">
            <v/>
          </cell>
        </row>
        <row r="449">
          <cell r="V449" t="str">
            <v/>
          </cell>
          <cell r="AA449" t="str">
            <v/>
          </cell>
        </row>
        <row r="450">
          <cell r="V450" t="str">
            <v/>
          </cell>
          <cell r="AA450" t="str">
            <v/>
          </cell>
        </row>
        <row r="451">
          <cell r="V451" t="str">
            <v/>
          </cell>
          <cell r="AA451" t="str">
            <v/>
          </cell>
        </row>
        <row r="452">
          <cell r="V452" t="str">
            <v/>
          </cell>
          <cell r="AA452" t="str">
            <v/>
          </cell>
        </row>
        <row r="453">
          <cell r="V453" t="str">
            <v/>
          </cell>
          <cell r="AA453" t="str">
            <v/>
          </cell>
        </row>
        <row r="454">
          <cell r="V454" t="str">
            <v/>
          </cell>
          <cell r="AA454" t="str">
            <v/>
          </cell>
        </row>
        <row r="455">
          <cell r="V455" t="str">
            <v/>
          </cell>
          <cell r="AA455" t="str">
            <v/>
          </cell>
        </row>
        <row r="456">
          <cell r="V456" t="str">
            <v/>
          </cell>
          <cell r="AA456" t="str">
            <v/>
          </cell>
        </row>
        <row r="457">
          <cell r="V457" t="str">
            <v/>
          </cell>
          <cell r="AA457" t="str">
            <v/>
          </cell>
        </row>
        <row r="458">
          <cell r="V458" t="str">
            <v/>
          </cell>
          <cell r="AA458" t="str">
            <v/>
          </cell>
        </row>
        <row r="459">
          <cell r="V459" t="str">
            <v/>
          </cell>
          <cell r="AA459" t="str">
            <v/>
          </cell>
        </row>
        <row r="460">
          <cell r="V460" t="str">
            <v/>
          </cell>
          <cell r="AA460" t="str">
            <v/>
          </cell>
        </row>
        <row r="461">
          <cell r="V461" t="str">
            <v/>
          </cell>
          <cell r="AA461" t="str">
            <v/>
          </cell>
        </row>
        <row r="462">
          <cell r="V462" t="str">
            <v/>
          </cell>
          <cell r="AA462" t="str">
            <v/>
          </cell>
        </row>
        <row r="463">
          <cell r="V463" t="str">
            <v/>
          </cell>
          <cell r="AA463" t="str">
            <v/>
          </cell>
        </row>
        <row r="464">
          <cell r="V464" t="str">
            <v/>
          </cell>
          <cell r="AA464" t="str">
            <v/>
          </cell>
        </row>
        <row r="465">
          <cell r="V465" t="str">
            <v/>
          </cell>
          <cell r="AA465" t="str">
            <v/>
          </cell>
        </row>
        <row r="466">
          <cell r="V466" t="str">
            <v/>
          </cell>
          <cell r="AA466" t="str">
            <v/>
          </cell>
        </row>
        <row r="467">
          <cell r="V467" t="str">
            <v/>
          </cell>
          <cell r="AA467" t="str">
            <v/>
          </cell>
        </row>
        <row r="468">
          <cell r="V468" t="str">
            <v/>
          </cell>
          <cell r="AA468" t="str">
            <v/>
          </cell>
        </row>
        <row r="469">
          <cell r="V469" t="str">
            <v/>
          </cell>
          <cell r="AA469" t="str">
            <v/>
          </cell>
        </row>
        <row r="470">
          <cell r="V470" t="str">
            <v/>
          </cell>
          <cell r="AA470" t="str">
            <v/>
          </cell>
        </row>
        <row r="471">
          <cell r="V471" t="str">
            <v/>
          </cell>
          <cell r="AA471" t="str">
            <v/>
          </cell>
        </row>
        <row r="472">
          <cell r="V472" t="str">
            <v/>
          </cell>
          <cell r="AA472" t="str">
            <v/>
          </cell>
        </row>
        <row r="473">
          <cell r="V473" t="str">
            <v/>
          </cell>
          <cell r="AA473" t="str">
            <v/>
          </cell>
        </row>
        <row r="474">
          <cell r="V474" t="str">
            <v/>
          </cell>
          <cell r="AA474" t="str">
            <v/>
          </cell>
        </row>
        <row r="475">
          <cell r="V475" t="str">
            <v/>
          </cell>
          <cell r="AA475" t="str">
            <v/>
          </cell>
        </row>
        <row r="476">
          <cell r="V476" t="str">
            <v/>
          </cell>
          <cell r="AA476" t="str">
            <v/>
          </cell>
        </row>
        <row r="477">
          <cell r="V477" t="str">
            <v/>
          </cell>
          <cell r="AA477" t="str">
            <v/>
          </cell>
        </row>
        <row r="478">
          <cell r="V478" t="str">
            <v/>
          </cell>
          <cell r="AA478" t="str">
            <v/>
          </cell>
        </row>
        <row r="479">
          <cell r="V479" t="str">
            <v/>
          </cell>
          <cell r="AA479" t="str">
            <v/>
          </cell>
        </row>
        <row r="480">
          <cell r="V480" t="str">
            <v/>
          </cell>
          <cell r="AA480" t="str">
            <v/>
          </cell>
        </row>
        <row r="481">
          <cell r="V481" t="str">
            <v/>
          </cell>
          <cell r="AA481" t="str">
            <v/>
          </cell>
        </row>
        <row r="482">
          <cell r="V482" t="str">
            <v/>
          </cell>
          <cell r="AA482" t="str">
            <v/>
          </cell>
        </row>
        <row r="483">
          <cell r="V483" t="str">
            <v/>
          </cell>
          <cell r="AA483" t="str">
            <v/>
          </cell>
        </row>
        <row r="484">
          <cell r="V484" t="str">
            <v/>
          </cell>
          <cell r="AA484" t="str">
            <v/>
          </cell>
        </row>
        <row r="485">
          <cell r="V485" t="str">
            <v/>
          </cell>
          <cell r="AA485" t="str">
            <v/>
          </cell>
        </row>
        <row r="486">
          <cell r="V486" t="str">
            <v/>
          </cell>
          <cell r="AA486" t="str">
            <v/>
          </cell>
        </row>
        <row r="487">
          <cell r="V487" t="str">
            <v/>
          </cell>
          <cell r="AA487" t="str">
            <v/>
          </cell>
        </row>
        <row r="488">
          <cell r="V488" t="str">
            <v/>
          </cell>
          <cell r="AA488" t="str">
            <v/>
          </cell>
        </row>
        <row r="489">
          <cell r="V489" t="str">
            <v/>
          </cell>
          <cell r="AA489" t="str">
            <v/>
          </cell>
        </row>
        <row r="490">
          <cell r="V490" t="str">
            <v/>
          </cell>
          <cell r="AA490" t="str">
            <v/>
          </cell>
        </row>
        <row r="491">
          <cell r="V491" t="str">
            <v/>
          </cell>
          <cell r="AA491" t="str">
            <v/>
          </cell>
        </row>
        <row r="492">
          <cell r="V492" t="str">
            <v/>
          </cell>
          <cell r="AA492" t="str">
            <v/>
          </cell>
        </row>
        <row r="493">
          <cell r="V493" t="str">
            <v/>
          </cell>
          <cell r="AA493" t="str">
            <v/>
          </cell>
        </row>
        <row r="494">
          <cell r="V494" t="str">
            <v/>
          </cell>
          <cell r="AA494" t="str">
            <v/>
          </cell>
        </row>
        <row r="495">
          <cell r="V495" t="str">
            <v/>
          </cell>
          <cell r="AA495" t="str">
            <v/>
          </cell>
        </row>
        <row r="496">
          <cell r="V496" t="str">
            <v/>
          </cell>
          <cell r="AA496" t="str">
            <v/>
          </cell>
        </row>
        <row r="497">
          <cell r="V497" t="str">
            <v/>
          </cell>
          <cell r="AA497" t="str">
            <v/>
          </cell>
        </row>
        <row r="498">
          <cell r="V498" t="str">
            <v/>
          </cell>
          <cell r="AA498" t="str">
            <v/>
          </cell>
        </row>
        <row r="499">
          <cell r="V499" t="str">
            <v/>
          </cell>
          <cell r="AA499" t="str">
            <v/>
          </cell>
        </row>
        <row r="500">
          <cell r="V500" t="str">
            <v/>
          </cell>
          <cell r="AA500" t="str">
            <v/>
          </cell>
        </row>
        <row r="501">
          <cell r="V501" t="str">
            <v/>
          </cell>
          <cell r="AA501" t="str">
            <v/>
          </cell>
        </row>
        <row r="502">
          <cell r="V502" t="str">
            <v/>
          </cell>
          <cell r="AA502" t="str">
            <v/>
          </cell>
        </row>
        <row r="503">
          <cell r="V503" t="str">
            <v/>
          </cell>
          <cell r="AA503" t="str">
            <v/>
          </cell>
        </row>
        <row r="504">
          <cell r="V504" t="str">
            <v/>
          </cell>
          <cell r="AA504" t="str">
            <v/>
          </cell>
        </row>
        <row r="505">
          <cell r="V505" t="str">
            <v/>
          </cell>
          <cell r="AA505" t="str">
            <v/>
          </cell>
        </row>
        <row r="506">
          <cell r="V506" t="str">
            <v/>
          </cell>
          <cell r="AA506" t="str">
            <v/>
          </cell>
        </row>
        <row r="507">
          <cell r="V507" t="str">
            <v/>
          </cell>
          <cell r="AA507" t="str">
            <v/>
          </cell>
        </row>
        <row r="508">
          <cell r="V508" t="str">
            <v/>
          </cell>
          <cell r="AA508" t="str">
            <v/>
          </cell>
        </row>
        <row r="509">
          <cell r="V509" t="str">
            <v/>
          </cell>
          <cell r="AA509" t="str">
            <v/>
          </cell>
        </row>
        <row r="510">
          <cell r="V510" t="str">
            <v/>
          </cell>
          <cell r="AA510" t="str">
            <v/>
          </cell>
        </row>
        <row r="511">
          <cell r="V511" t="str">
            <v/>
          </cell>
          <cell r="AA511" t="str">
            <v/>
          </cell>
        </row>
        <row r="512">
          <cell r="V512" t="str">
            <v/>
          </cell>
          <cell r="AA512" t="str">
            <v/>
          </cell>
        </row>
        <row r="513">
          <cell r="V513" t="str">
            <v/>
          </cell>
          <cell r="AA513" t="str">
            <v/>
          </cell>
        </row>
        <row r="514">
          <cell r="V514" t="str">
            <v/>
          </cell>
          <cell r="AA514" t="str">
            <v/>
          </cell>
        </row>
        <row r="515">
          <cell r="V515" t="str">
            <v/>
          </cell>
          <cell r="AA515" t="str">
            <v/>
          </cell>
        </row>
        <row r="516">
          <cell r="V516" t="str">
            <v/>
          </cell>
          <cell r="AA516" t="str">
            <v/>
          </cell>
        </row>
        <row r="517">
          <cell r="V517" t="str">
            <v/>
          </cell>
          <cell r="AA517" t="str">
            <v/>
          </cell>
        </row>
        <row r="518">
          <cell r="V518" t="str">
            <v/>
          </cell>
          <cell r="AA518" t="str">
            <v/>
          </cell>
        </row>
        <row r="519">
          <cell r="V519" t="str">
            <v/>
          </cell>
          <cell r="AA519" t="str">
            <v/>
          </cell>
        </row>
        <row r="520">
          <cell r="V520" t="str">
            <v/>
          </cell>
          <cell r="AA520" t="str">
            <v/>
          </cell>
        </row>
        <row r="521">
          <cell r="V521" t="str">
            <v/>
          </cell>
          <cell r="AA521" t="str">
            <v/>
          </cell>
        </row>
        <row r="522">
          <cell r="V522" t="str">
            <v/>
          </cell>
          <cell r="AA522" t="str">
            <v/>
          </cell>
        </row>
        <row r="523">
          <cell r="V523" t="str">
            <v/>
          </cell>
          <cell r="AA523" t="str">
            <v/>
          </cell>
        </row>
        <row r="524">
          <cell r="V524" t="str">
            <v/>
          </cell>
          <cell r="AA524" t="str">
            <v/>
          </cell>
        </row>
        <row r="525">
          <cell r="V525" t="str">
            <v/>
          </cell>
          <cell r="AA525" t="str">
            <v/>
          </cell>
        </row>
        <row r="526">
          <cell r="V526" t="str">
            <v/>
          </cell>
          <cell r="AA526" t="str">
            <v/>
          </cell>
        </row>
        <row r="527">
          <cell r="V527" t="str">
            <v/>
          </cell>
          <cell r="AA527" t="str">
            <v/>
          </cell>
        </row>
        <row r="528">
          <cell r="V528" t="str">
            <v/>
          </cell>
          <cell r="AA528" t="str">
            <v/>
          </cell>
        </row>
        <row r="529">
          <cell r="V529" t="str">
            <v/>
          </cell>
          <cell r="AA529" t="str">
            <v/>
          </cell>
        </row>
        <row r="530">
          <cell r="V530" t="str">
            <v/>
          </cell>
          <cell r="AA530" t="str">
            <v/>
          </cell>
        </row>
        <row r="531">
          <cell r="V531" t="str">
            <v/>
          </cell>
          <cell r="AA531" t="str">
            <v/>
          </cell>
        </row>
        <row r="532">
          <cell r="V532" t="str">
            <v/>
          </cell>
          <cell r="AA532" t="str">
            <v/>
          </cell>
        </row>
        <row r="533">
          <cell r="V533" t="str">
            <v/>
          </cell>
          <cell r="AA533" t="str">
            <v/>
          </cell>
        </row>
        <row r="534">
          <cell r="V534" t="str">
            <v/>
          </cell>
          <cell r="AA534" t="str">
            <v/>
          </cell>
        </row>
        <row r="535">
          <cell r="V535" t="str">
            <v/>
          </cell>
          <cell r="AA535" t="str">
            <v/>
          </cell>
        </row>
        <row r="536">
          <cell r="V536" t="str">
            <v/>
          </cell>
          <cell r="AA536" t="str">
            <v/>
          </cell>
        </row>
        <row r="537">
          <cell r="V537" t="str">
            <v/>
          </cell>
          <cell r="AA537" t="str">
            <v/>
          </cell>
        </row>
        <row r="538">
          <cell r="V538" t="str">
            <v/>
          </cell>
          <cell r="AA538" t="str">
            <v/>
          </cell>
        </row>
        <row r="539">
          <cell r="V539" t="str">
            <v/>
          </cell>
          <cell r="AA539" t="str">
            <v/>
          </cell>
        </row>
        <row r="540">
          <cell r="V540" t="str">
            <v/>
          </cell>
          <cell r="AA540" t="str">
            <v/>
          </cell>
        </row>
        <row r="541">
          <cell r="V541" t="str">
            <v/>
          </cell>
          <cell r="AA541" t="str">
            <v/>
          </cell>
        </row>
        <row r="542">
          <cell r="V542" t="str">
            <v/>
          </cell>
          <cell r="AA542" t="str">
            <v/>
          </cell>
        </row>
        <row r="543">
          <cell r="V543" t="str">
            <v/>
          </cell>
          <cell r="AA543" t="str">
            <v/>
          </cell>
        </row>
        <row r="544">
          <cell r="V544" t="str">
            <v/>
          </cell>
          <cell r="AA544" t="str">
            <v/>
          </cell>
        </row>
        <row r="545">
          <cell r="V545" t="str">
            <v/>
          </cell>
          <cell r="AA545" t="str">
            <v/>
          </cell>
        </row>
        <row r="546">
          <cell r="V546" t="str">
            <v/>
          </cell>
          <cell r="AA546" t="str">
            <v/>
          </cell>
        </row>
        <row r="547">
          <cell r="V547" t="str">
            <v/>
          </cell>
          <cell r="AA547" t="str">
            <v/>
          </cell>
        </row>
        <row r="548">
          <cell r="V548" t="str">
            <v/>
          </cell>
          <cell r="AA548" t="str">
            <v/>
          </cell>
        </row>
        <row r="549">
          <cell r="V549" t="str">
            <v/>
          </cell>
          <cell r="AA549" t="str">
            <v/>
          </cell>
        </row>
        <row r="550">
          <cell r="V550" t="str">
            <v/>
          </cell>
          <cell r="AA550" t="str">
            <v/>
          </cell>
        </row>
        <row r="551">
          <cell r="V551" t="str">
            <v/>
          </cell>
          <cell r="AA551" t="str">
            <v/>
          </cell>
        </row>
        <row r="552">
          <cell r="V552" t="str">
            <v/>
          </cell>
          <cell r="AA552" t="str">
            <v/>
          </cell>
        </row>
        <row r="553">
          <cell r="V553" t="str">
            <v/>
          </cell>
          <cell r="AA553" t="str">
            <v/>
          </cell>
        </row>
        <row r="554">
          <cell r="V554" t="str">
            <v/>
          </cell>
          <cell r="AA554" t="str">
            <v/>
          </cell>
        </row>
        <row r="555">
          <cell r="V555" t="str">
            <v/>
          </cell>
          <cell r="AA555" t="str">
            <v/>
          </cell>
        </row>
        <row r="556">
          <cell r="V556" t="str">
            <v/>
          </cell>
          <cell r="AA556" t="str">
            <v/>
          </cell>
        </row>
        <row r="557">
          <cell r="V557" t="str">
            <v/>
          </cell>
          <cell r="AA557" t="str">
            <v/>
          </cell>
        </row>
        <row r="558">
          <cell r="V558" t="str">
            <v/>
          </cell>
          <cell r="AA558" t="str">
            <v/>
          </cell>
        </row>
        <row r="559">
          <cell r="V559" t="str">
            <v/>
          </cell>
          <cell r="AA559" t="str">
            <v/>
          </cell>
        </row>
        <row r="560">
          <cell r="V560" t="str">
            <v/>
          </cell>
          <cell r="AA560" t="str">
            <v/>
          </cell>
        </row>
        <row r="561">
          <cell r="V561" t="str">
            <v/>
          </cell>
          <cell r="AA561" t="str">
            <v/>
          </cell>
        </row>
        <row r="562">
          <cell r="V562" t="str">
            <v/>
          </cell>
          <cell r="AA562" t="str">
            <v/>
          </cell>
        </row>
        <row r="563">
          <cell r="V563" t="str">
            <v/>
          </cell>
          <cell r="AA563" t="str">
            <v/>
          </cell>
        </row>
        <row r="564">
          <cell r="V564" t="str">
            <v/>
          </cell>
          <cell r="AA564" t="str">
            <v/>
          </cell>
        </row>
        <row r="565">
          <cell r="V565" t="str">
            <v/>
          </cell>
          <cell r="AA565" t="str">
            <v/>
          </cell>
        </row>
        <row r="566">
          <cell r="V566" t="str">
            <v/>
          </cell>
          <cell r="AA566" t="str">
            <v/>
          </cell>
        </row>
        <row r="567">
          <cell r="V567" t="str">
            <v/>
          </cell>
          <cell r="AA567" t="str">
            <v/>
          </cell>
        </row>
        <row r="568">
          <cell r="V568" t="str">
            <v/>
          </cell>
          <cell r="AA568" t="str">
            <v/>
          </cell>
        </row>
        <row r="569">
          <cell r="V569" t="str">
            <v/>
          </cell>
          <cell r="AA569" t="str">
            <v/>
          </cell>
        </row>
        <row r="570">
          <cell r="V570" t="str">
            <v/>
          </cell>
          <cell r="AA570" t="str">
            <v/>
          </cell>
        </row>
        <row r="571">
          <cell r="V571" t="str">
            <v/>
          </cell>
          <cell r="AA571" t="str">
            <v/>
          </cell>
        </row>
        <row r="572">
          <cell r="V572" t="str">
            <v/>
          </cell>
          <cell r="AA572" t="str">
            <v/>
          </cell>
        </row>
        <row r="573">
          <cell r="V573" t="str">
            <v/>
          </cell>
          <cell r="AA573" t="str">
            <v/>
          </cell>
        </row>
        <row r="574">
          <cell r="V574" t="str">
            <v/>
          </cell>
          <cell r="AA574" t="str">
            <v/>
          </cell>
        </row>
        <row r="575">
          <cell r="V575" t="str">
            <v/>
          </cell>
          <cell r="AA575" t="str">
            <v/>
          </cell>
        </row>
        <row r="576">
          <cell r="V576" t="str">
            <v/>
          </cell>
          <cell r="AA576" t="str">
            <v/>
          </cell>
        </row>
        <row r="577">
          <cell r="V577" t="str">
            <v/>
          </cell>
          <cell r="AA577" t="str">
            <v/>
          </cell>
        </row>
        <row r="578">
          <cell r="V578" t="str">
            <v/>
          </cell>
          <cell r="AA578" t="str">
            <v/>
          </cell>
        </row>
        <row r="579">
          <cell r="V579" t="str">
            <v/>
          </cell>
          <cell r="AA579" t="str">
            <v/>
          </cell>
        </row>
        <row r="580">
          <cell r="V580" t="str">
            <v/>
          </cell>
          <cell r="AA580" t="str">
            <v/>
          </cell>
        </row>
        <row r="581">
          <cell r="V581" t="str">
            <v/>
          </cell>
          <cell r="AA581" t="str">
            <v/>
          </cell>
        </row>
        <row r="582">
          <cell r="V582" t="str">
            <v/>
          </cell>
          <cell r="AA582" t="str">
            <v/>
          </cell>
        </row>
        <row r="583">
          <cell r="V583" t="str">
            <v/>
          </cell>
          <cell r="AA583" t="str">
            <v/>
          </cell>
        </row>
        <row r="584">
          <cell r="V584" t="str">
            <v/>
          </cell>
          <cell r="AA584" t="str">
            <v/>
          </cell>
        </row>
        <row r="585">
          <cell r="V585" t="str">
            <v/>
          </cell>
          <cell r="AA585" t="str">
            <v/>
          </cell>
        </row>
        <row r="586">
          <cell r="V586" t="str">
            <v/>
          </cell>
          <cell r="AA586" t="str">
            <v/>
          </cell>
        </row>
        <row r="587">
          <cell r="V587" t="str">
            <v/>
          </cell>
          <cell r="AA587" t="str">
            <v/>
          </cell>
        </row>
        <row r="588">
          <cell r="V588" t="str">
            <v/>
          </cell>
          <cell r="AA588" t="str">
            <v/>
          </cell>
        </row>
        <row r="589">
          <cell r="V589" t="str">
            <v/>
          </cell>
          <cell r="AA589" t="str">
            <v/>
          </cell>
        </row>
        <row r="590">
          <cell r="V590" t="str">
            <v/>
          </cell>
          <cell r="AA590" t="str">
            <v/>
          </cell>
        </row>
        <row r="591">
          <cell r="V591" t="str">
            <v/>
          </cell>
          <cell r="AA591" t="str">
            <v/>
          </cell>
        </row>
        <row r="592">
          <cell r="V592" t="str">
            <v/>
          </cell>
          <cell r="AA592" t="str">
            <v/>
          </cell>
        </row>
        <row r="593">
          <cell r="V593" t="str">
            <v/>
          </cell>
          <cell r="AA593" t="str">
            <v/>
          </cell>
        </row>
        <row r="594">
          <cell r="V594" t="str">
            <v/>
          </cell>
          <cell r="AA594" t="str">
            <v/>
          </cell>
        </row>
        <row r="595">
          <cell r="V595" t="str">
            <v/>
          </cell>
          <cell r="AA595" t="str">
            <v/>
          </cell>
        </row>
        <row r="596">
          <cell r="V596" t="str">
            <v/>
          </cell>
          <cell r="AA596" t="str">
            <v/>
          </cell>
        </row>
        <row r="597">
          <cell r="V597" t="str">
            <v/>
          </cell>
          <cell r="AA597" t="str">
            <v/>
          </cell>
        </row>
        <row r="598">
          <cell r="V598" t="str">
            <v/>
          </cell>
          <cell r="AA598" t="str">
            <v/>
          </cell>
        </row>
        <row r="599">
          <cell r="V599" t="str">
            <v/>
          </cell>
          <cell r="AA599" t="str">
            <v/>
          </cell>
        </row>
        <row r="600">
          <cell r="V600" t="str">
            <v/>
          </cell>
          <cell r="AA600" t="str">
            <v/>
          </cell>
        </row>
        <row r="601">
          <cell r="V601" t="str">
            <v/>
          </cell>
          <cell r="AA601" t="str">
            <v/>
          </cell>
        </row>
        <row r="602">
          <cell r="V602" t="str">
            <v/>
          </cell>
          <cell r="AA602" t="str">
            <v/>
          </cell>
        </row>
        <row r="603">
          <cell r="V603" t="str">
            <v/>
          </cell>
          <cell r="AA603" t="str">
            <v/>
          </cell>
        </row>
        <row r="604">
          <cell r="V604" t="str">
            <v/>
          </cell>
          <cell r="AA604" t="str">
            <v/>
          </cell>
        </row>
        <row r="605">
          <cell r="V605" t="str">
            <v/>
          </cell>
          <cell r="AA605" t="str">
            <v/>
          </cell>
        </row>
        <row r="606">
          <cell r="V606" t="str">
            <v/>
          </cell>
          <cell r="AA606" t="str">
            <v/>
          </cell>
        </row>
        <row r="607">
          <cell r="V607" t="str">
            <v/>
          </cell>
          <cell r="AA607" t="str">
            <v/>
          </cell>
        </row>
        <row r="608">
          <cell r="V608" t="str">
            <v/>
          </cell>
          <cell r="AA608" t="str">
            <v/>
          </cell>
        </row>
        <row r="609">
          <cell r="V609" t="str">
            <v/>
          </cell>
          <cell r="AA609" t="str">
            <v/>
          </cell>
        </row>
        <row r="610">
          <cell r="V610" t="str">
            <v/>
          </cell>
          <cell r="AA610" t="str">
            <v/>
          </cell>
        </row>
        <row r="611">
          <cell r="V611" t="str">
            <v/>
          </cell>
          <cell r="AA611" t="str">
            <v/>
          </cell>
        </row>
        <row r="612">
          <cell r="V612" t="str">
            <v/>
          </cell>
          <cell r="AA612" t="str">
            <v/>
          </cell>
        </row>
        <row r="613">
          <cell r="V613" t="str">
            <v/>
          </cell>
          <cell r="AA613" t="str">
            <v/>
          </cell>
        </row>
        <row r="614">
          <cell r="V614" t="str">
            <v/>
          </cell>
          <cell r="AA614" t="str">
            <v/>
          </cell>
        </row>
        <row r="615">
          <cell r="V615" t="str">
            <v/>
          </cell>
          <cell r="AA615" t="str">
            <v/>
          </cell>
        </row>
        <row r="616">
          <cell r="V616" t="str">
            <v/>
          </cell>
          <cell r="AA616" t="str">
            <v/>
          </cell>
        </row>
        <row r="617">
          <cell r="V617" t="str">
            <v/>
          </cell>
          <cell r="AA617" t="str">
            <v/>
          </cell>
        </row>
        <row r="618">
          <cell r="V618" t="str">
            <v/>
          </cell>
          <cell r="AA618" t="str">
            <v/>
          </cell>
        </row>
        <row r="619">
          <cell r="V619" t="str">
            <v/>
          </cell>
          <cell r="AA619" t="str">
            <v/>
          </cell>
        </row>
        <row r="620">
          <cell r="V620" t="str">
            <v/>
          </cell>
          <cell r="AA620" t="str">
            <v/>
          </cell>
        </row>
        <row r="621">
          <cell r="V621" t="str">
            <v/>
          </cell>
          <cell r="AA621" t="str">
            <v/>
          </cell>
        </row>
        <row r="622">
          <cell r="V622" t="str">
            <v/>
          </cell>
          <cell r="AA622" t="str">
            <v/>
          </cell>
        </row>
        <row r="623">
          <cell r="V623" t="str">
            <v/>
          </cell>
          <cell r="AA623" t="str">
            <v/>
          </cell>
        </row>
        <row r="624">
          <cell r="V624" t="str">
            <v/>
          </cell>
          <cell r="AA624" t="str">
            <v/>
          </cell>
        </row>
        <row r="625">
          <cell r="V625" t="str">
            <v/>
          </cell>
          <cell r="AA625" t="str">
            <v/>
          </cell>
        </row>
        <row r="626">
          <cell r="V626" t="str">
            <v/>
          </cell>
          <cell r="AA626" t="str">
            <v/>
          </cell>
        </row>
        <row r="627">
          <cell r="V627" t="str">
            <v/>
          </cell>
          <cell r="AA627" t="str">
            <v/>
          </cell>
        </row>
        <row r="628">
          <cell r="V628" t="str">
            <v/>
          </cell>
          <cell r="AA628" t="str">
            <v/>
          </cell>
        </row>
        <row r="629">
          <cell r="V629" t="str">
            <v/>
          </cell>
          <cell r="AA629" t="str">
            <v/>
          </cell>
        </row>
        <row r="630">
          <cell r="V630" t="str">
            <v/>
          </cell>
          <cell r="AA630" t="str">
            <v/>
          </cell>
        </row>
        <row r="631">
          <cell r="V631" t="str">
            <v/>
          </cell>
          <cell r="AA631" t="str">
            <v/>
          </cell>
        </row>
        <row r="632">
          <cell r="V632" t="str">
            <v/>
          </cell>
          <cell r="AA632" t="str">
            <v/>
          </cell>
        </row>
        <row r="633">
          <cell r="V633" t="str">
            <v/>
          </cell>
          <cell r="AA633" t="str">
            <v/>
          </cell>
        </row>
        <row r="634">
          <cell r="V634" t="str">
            <v/>
          </cell>
          <cell r="AA634" t="str">
            <v/>
          </cell>
        </row>
        <row r="635">
          <cell r="V635" t="str">
            <v/>
          </cell>
          <cell r="AA635" t="str">
            <v/>
          </cell>
        </row>
        <row r="636">
          <cell r="V636" t="str">
            <v/>
          </cell>
          <cell r="AA636" t="str">
            <v/>
          </cell>
        </row>
        <row r="637">
          <cell r="V637" t="str">
            <v/>
          </cell>
          <cell r="AA637" t="str">
            <v/>
          </cell>
        </row>
        <row r="638">
          <cell r="V638" t="str">
            <v/>
          </cell>
          <cell r="AA638" t="str">
            <v/>
          </cell>
        </row>
        <row r="639">
          <cell r="V639" t="str">
            <v/>
          </cell>
          <cell r="AA639" t="str">
            <v/>
          </cell>
        </row>
        <row r="640">
          <cell r="V640" t="str">
            <v/>
          </cell>
          <cell r="AA640" t="str">
            <v/>
          </cell>
        </row>
        <row r="641">
          <cell r="V641" t="str">
            <v/>
          </cell>
          <cell r="AA641" t="str">
            <v/>
          </cell>
        </row>
        <row r="642">
          <cell r="V642" t="str">
            <v/>
          </cell>
          <cell r="AA642" t="str">
            <v/>
          </cell>
        </row>
        <row r="643">
          <cell r="V643" t="str">
            <v/>
          </cell>
          <cell r="AA643" t="str">
            <v/>
          </cell>
        </row>
        <row r="644">
          <cell r="V644" t="str">
            <v/>
          </cell>
          <cell r="AA644" t="str">
            <v/>
          </cell>
        </row>
        <row r="645">
          <cell r="V645" t="str">
            <v/>
          </cell>
          <cell r="AA645" t="str">
            <v/>
          </cell>
        </row>
        <row r="646">
          <cell r="V646" t="str">
            <v/>
          </cell>
          <cell r="AA646" t="str">
            <v/>
          </cell>
        </row>
        <row r="647">
          <cell r="V647" t="str">
            <v/>
          </cell>
          <cell r="AA647" t="str">
            <v/>
          </cell>
        </row>
        <row r="648">
          <cell r="V648" t="str">
            <v/>
          </cell>
          <cell r="AA648" t="str">
            <v/>
          </cell>
        </row>
        <row r="649">
          <cell r="V649" t="str">
            <v/>
          </cell>
          <cell r="AA649" t="str">
            <v/>
          </cell>
        </row>
        <row r="650">
          <cell r="V650" t="str">
            <v/>
          </cell>
          <cell r="AA650" t="str">
            <v/>
          </cell>
        </row>
        <row r="651">
          <cell r="V651" t="str">
            <v/>
          </cell>
          <cell r="AA651" t="str">
            <v/>
          </cell>
        </row>
        <row r="652">
          <cell r="V652" t="str">
            <v/>
          </cell>
          <cell r="AA652" t="str">
            <v/>
          </cell>
        </row>
        <row r="653">
          <cell r="V653" t="str">
            <v/>
          </cell>
          <cell r="AA653" t="str">
            <v/>
          </cell>
        </row>
        <row r="654">
          <cell r="V654" t="str">
            <v/>
          </cell>
          <cell r="AA654" t="str">
            <v/>
          </cell>
        </row>
        <row r="655">
          <cell r="V655" t="str">
            <v/>
          </cell>
          <cell r="AA655" t="str">
            <v/>
          </cell>
        </row>
        <row r="656">
          <cell r="V656" t="str">
            <v/>
          </cell>
          <cell r="AA656" t="str">
            <v/>
          </cell>
        </row>
        <row r="657">
          <cell r="V657" t="str">
            <v/>
          </cell>
          <cell r="AA657" t="str">
            <v/>
          </cell>
        </row>
        <row r="658">
          <cell r="V658" t="str">
            <v/>
          </cell>
          <cell r="AA658" t="str">
            <v/>
          </cell>
        </row>
        <row r="659">
          <cell r="V659" t="str">
            <v/>
          </cell>
          <cell r="AA659" t="str">
            <v/>
          </cell>
        </row>
        <row r="660">
          <cell r="V660" t="str">
            <v/>
          </cell>
          <cell r="AA660" t="str">
            <v/>
          </cell>
        </row>
        <row r="661">
          <cell r="V661" t="str">
            <v/>
          </cell>
          <cell r="AA661" t="str">
            <v/>
          </cell>
        </row>
        <row r="662">
          <cell r="V662" t="str">
            <v/>
          </cell>
          <cell r="AA662" t="str">
            <v/>
          </cell>
        </row>
        <row r="663">
          <cell r="V663" t="str">
            <v/>
          </cell>
          <cell r="AA663" t="str">
            <v/>
          </cell>
        </row>
        <row r="664">
          <cell r="V664" t="str">
            <v/>
          </cell>
          <cell r="AA664" t="str">
            <v/>
          </cell>
        </row>
        <row r="665">
          <cell r="V665" t="str">
            <v/>
          </cell>
          <cell r="AA665" t="str">
            <v/>
          </cell>
        </row>
        <row r="666">
          <cell r="V666" t="str">
            <v/>
          </cell>
          <cell r="AA666" t="str">
            <v/>
          </cell>
        </row>
        <row r="667">
          <cell r="V667" t="str">
            <v/>
          </cell>
          <cell r="AA667" t="str">
            <v/>
          </cell>
        </row>
        <row r="668">
          <cell r="V668" t="str">
            <v/>
          </cell>
          <cell r="AA668" t="str">
            <v/>
          </cell>
        </row>
        <row r="669">
          <cell r="V669" t="str">
            <v/>
          </cell>
          <cell r="AA669" t="str">
            <v/>
          </cell>
        </row>
        <row r="670">
          <cell r="V670" t="str">
            <v/>
          </cell>
          <cell r="AA670" t="str">
            <v/>
          </cell>
        </row>
        <row r="671">
          <cell r="V671" t="str">
            <v/>
          </cell>
          <cell r="AA671" t="str">
            <v/>
          </cell>
        </row>
        <row r="672">
          <cell r="V672" t="str">
            <v/>
          </cell>
          <cell r="AA672" t="str">
            <v/>
          </cell>
        </row>
        <row r="673">
          <cell r="V673" t="str">
            <v/>
          </cell>
          <cell r="AA673" t="str">
            <v/>
          </cell>
        </row>
        <row r="674">
          <cell r="V674" t="str">
            <v/>
          </cell>
          <cell r="AA674" t="str">
            <v/>
          </cell>
        </row>
        <row r="675">
          <cell r="V675" t="str">
            <v/>
          </cell>
          <cell r="AA675" t="str">
            <v/>
          </cell>
        </row>
        <row r="676">
          <cell r="V676" t="str">
            <v/>
          </cell>
          <cell r="AA676" t="str">
            <v/>
          </cell>
        </row>
        <row r="677">
          <cell r="V677" t="str">
            <v/>
          </cell>
          <cell r="AA677" t="str">
            <v/>
          </cell>
        </row>
        <row r="678">
          <cell r="V678" t="str">
            <v/>
          </cell>
          <cell r="AA678" t="str">
            <v/>
          </cell>
        </row>
        <row r="679">
          <cell r="V679" t="str">
            <v/>
          </cell>
          <cell r="AA679" t="str">
            <v/>
          </cell>
        </row>
        <row r="680">
          <cell r="V680" t="str">
            <v/>
          </cell>
          <cell r="AA680" t="str">
            <v/>
          </cell>
        </row>
        <row r="681">
          <cell r="V681" t="str">
            <v/>
          </cell>
          <cell r="AA681" t="str">
            <v/>
          </cell>
        </row>
        <row r="682">
          <cell r="V682" t="str">
            <v/>
          </cell>
          <cell r="AA682" t="str">
            <v/>
          </cell>
        </row>
        <row r="683">
          <cell r="V683" t="str">
            <v/>
          </cell>
          <cell r="AA683" t="str">
            <v/>
          </cell>
        </row>
        <row r="684">
          <cell r="V684" t="str">
            <v/>
          </cell>
          <cell r="AA684" t="str">
            <v/>
          </cell>
        </row>
        <row r="685">
          <cell r="V685" t="str">
            <v/>
          </cell>
          <cell r="AA685" t="str">
            <v/>
          </cell>
        </row>
        <row r="686">
          <cell r="V686" t="str">
            <v/>
          </cell>
          <cell r="AA686" t="str">
            <v/>
          </cell>
        </row>
        <row r="687">
          <cell r="V687" t="str">
            <v/>
          </cell>
          <cell r="AA687" t="str">
            <v/>
          </cell>
        </row>
        <row r="688">
          <cell r="V688" t="str">
            <v/>
          </cell>
          <cell r="AA688" t="str">
            <v/>
          </cell>
        </row>
        <row r="689">
          <cell r="V689" t="str">
            <v/>
          </cell>
          <cell r="AA689" t="str">
            <v/>
          </cell>
        </row>
        <row r="690">
          <cell r="V690" t="str">
            <v/>
          </cell>
          <cell r="AA690" t="str">
            <v/>
          </cell>
        </row>
        <row r="691">
          <cell r="V691" t="str">
            <v/>
          </cell>
          <cell r="AA691" t="str">
            <v/>
          </cell>
        </row>
        <row r="692">
          <cell r="V692" t="str">
            <v/>
          </cell>
          <cell r="AA692" t="str">
            <v/>
          </cell>
        </row>
        <row r="693">
          <cell r="V693" t="str">
            <v/>
          </cell>
          <cell r="AA693" t="str">
            <v/>
          </cell>
        </row>
        <row r="694">
          <cell r="V694" t="str">
            <v/>
          </cell>
          <cell r="AA694" t="str">
            <v/>
          </cell>
        </row>
        <row r="695">
          <cell r="V695" t="str">
            <v/>
          </cell>
          <cell r="AA695" t="str">
            <v/>
          </cell>
        </row>
        <row r="696">
          <cell r="V696" t="str">
            <v/>
          </cell>
          <cell r="AA696" t="str">
            <v/>
          </cell>
        </row>
        <row r="697">
          <cell r="V697" t="str">
            <v/>
          </cell>
          <cell r="AA697" t="str">
            <v/>
          </cell>
        </row>
        <row r="698">
          <cell r="V698" t="str">
            <v/>
          </cell>
          <cell r="AA698" t="str">
            <v/>
          </cell>
        </row>
        <row r="699">
          <cell r="V699" t="str">
            <v/>
          </cell>
          <cell r="AA699" t="str">
            <v/>
          </cell>
        </row>
        <row r="700">
          <cell r="V700" t="str">
            <v/>
          </cell>
          <cell r="AA700" t="str">
            <v/>
          </cell>
        </row>
        <row r="701">
          <cell r="V701" t="str">
            <v/>
          </cell>
          <cell r="AA701" t="str">
            <v/>
          </cell>
        </row>
        <row r="702">
          <cell r="V702" t="str">
            <v/>
          </cell>
          <cell r="AA702" t="str">
            <v/>
          </cell>
        </row>
        <row r="703">
          <cell r="V703" t="str">
            <v/>
          </cell>
          <cell r="AA703" t="str">
            <v/>
          </cell>
        </row>
        <row r="704">
          <cell r="V704" t="str">
            <v/>
          </cell>
          <cell r="AA704" t="str">
            <v/>
          </cell>
        </row>
        <row r="705">
          <cell r="V705" t="str">
            <v/>
          </cell>
          <cell r="AA705" t="str">
            <v/>
          </cell>
        </row>
        <row r="706">
          <cell r="V706" t="str">
            <v/>
          </cell>
          <cell r="AA706" t="str">
            <v/>
          </cell>
        </row>
        <row r="707">
          <cell r="V707" t="str">
            <v/>
          </cell>
          <cell r="AA707" t="str">
            <v/>
          </cell>
        </row>
        <row r="708">
          <cell r="V708" t="str">
            <v/>
          </cell>
          <cell r="AA708" t="str">
            <v/>
          </cell>
        </row>
        <row r="709">
          <cell r="V709" t="str">
            <v/>
          </cell>
          <cell r="AA709" t="str">
            <v/>
          </cell>
        </row>
        <row r="710">
          <cell r="V710" t="str">
            <v/>
          </cell>
          <cell r="AA710" t="str">
            <v/>
          </cell>
        </row>
        <row r="711">
          <cell r="V711" t="str">
            <v/>
          </cell>
          <cell r="AA711" t="str">
            <v/>
          </cell>
        </row>
        <row r="712">
          <cell r="V712" t="str">
            <v/>
          </cell>
          <cell r="AA712" t="str">
            <v/>
          </cell>
        </row>
        <row r="713">
          <cell r="V713" t="str">
            <v/>
          </cell>
          <cell r="AA713" t="str">
            <v/>
          </cell>
        </row>
        <row r="714">
          <cell r="V714" t="str">
            <v/>
          </cell>
          <cell r="AA714" t="str">
            <v/>
          </cell>
        </row>
        <row r="715">
          <cell r="V715" t="str">
            <v/>
          </cell>
          <cell r="AA715" t="str">
            <v/>
          </cell>
        </row>
        <row r="716">
          <cell r="V716" t="str">
            <v/>
          </cell>
          <cell r="AA716" t="str">
            <v/>
          </cell>
        </row>
        <row r="717">
          <cell r="V717" t="str">
            <v/>
          </cell>
          <cell r="AA717" t="str">
            <v/>
          </cell>
        </row>
        <row r="718">
          <cell r="V718" t="str">
            <v/>
          </cell>
          <cell r="AA718" t="str">
            <v/>
          </cell>
        </row>
        <row r="719">
          <cell r="V719" t="str">
            <v/>
          </cell>
          <cell r="AA719" t="str">
            <v/>
          </cell>
        </row>
        <row r="720">
          <cell r="V720" t="str">
            <v/>
          </cell>
          <cell r="AA720" t="str">
            <v/>
          </cell>
        </row>
        <row r="721">
          <cell r="V721" t="str">
            <v/>
          </cell>
          <cell r="AA721" t="str">
            <v/>
          </cell>
        </row>
        <row r="722">
          <cell r="V722" t="str">
            <v/>
          </cell>
          <cell r="AA722" t="str">
            <v/>
          </cell>
        </row>
        <row r="723">
          <cell r="V723" t="str">
            <v/>
          </cell>
          <cell r="AA723" t="str">
            <v/>
          </cell>
        </row>
        <row r="724">
          <cell r="V724" t="str">
            <v/>
          </cell>
          <cell r="AA724" t="str">
            <v/>
          </cell>
        </row>
        <row r="725">
          <cell r="V725" t="str">
            <v/>
          </cell>
          <cell r="AA725" t="str">
            <v/>
          </cell>
        </row>
        <row r="726">
          <cell r="V726" t="str">
            <v/>
          </cell>
          <cell r="AA726" t="str">
            <v/>
          </cell>
        </row>
        <row r="727">
          <cell r="V727" t="str">
            <v/>
          </cell>
          <cell r="AA727" t="str">
            <v/>
          </cell>
        </row>
        <row r="728">
          <cell r="V728" t="str">
            <v/>
          </cell>
          <cell r="AA728" t="str">
            <v/>
          </cell>
        </row>
        <row r="729">
          <cell r="V729" t="str">
            <v/>
          </cell>
          <cell r="AA729" t="str">
            <v/>
          </cell>
        </row>
        <row r="730">
          <cell r="V730" t="str">
            <v/>
          </cell>
          <cell r="AA730" t="str">
            <v/>
          </cell>
        </row>
        <row r="731">
          <cell r="V731" t="str">
            <v/>
          </cell>
          <cell r="AA731" t="str">
            <v/>
          </cell>
        </row>
        <row r="732">
          <cell r="V732" t="str">
            <v/>
          </cell>
          <cell r="AA732" t="str">
            <v/>
          </cell>
        </row>
        <row r="733">
          <cell r="V733" t="str">
            <v/>
          </cell>
          <cell r="AA733" t="str">
            <v/>
          </cell>
        </row>
        <row r="734">
          <cell r="V734" t="str">
            <v/>
          </cell>
          <cell r="AA734" t="str">
            <v/>
          </cell>
        </row>
        <row r="735">
          <cell r="V735" t="str">
            <v/>
          </cell>
          <cell r="AA735" t="str">
            <v/>
          </cell>
        </row>
        <row r="736">
          <cell r="V736" t="str">
            <v/>
          </cell>
          <cell r="AA736" t="str">
            <v/>
          </cell>
        </row>
        <row r="737">
          <cell r="V737" t="str">
            <v/>
          </cell>
          <cell r="AA737" t="str">
            <v/>
          </cell>
        </row>
        <row r="738">
          <cell r="V738" t="str">
            <v/>
          </cell>
          <cell r="AA738" t="str">
            <v/>
          </cell>
        </row>
        <row r="739">
          <cell r="V739" t="str">
            <v/>
          </cell>
          <cell r="AA739" t="str">
            <v/>
          </cell>
        </row>
        <row r="740">
          <cell r="V740" t="str">
            <v/>
          </cell>
          <cell r="AA740" t="str">
            <v/>
          </cell>
        </row>
        <row r="741">
          <cell r="V741" t="str">
            <v/>
          </cell>
          <cell r="AA741" t="str">
            <v/>
          </cell>
        </row>
        <row r="742">
          <cell r="V742" t="str">
            <v/>
          </cell>
          <cell r="AA742" t="str">
            <v/>
          </cell>
        </row>
        <row r="743">
          <cell r="V743" t="str">
            <v/>
          </cell>
          <cell r="AA743" t="str">
            <v/>
          </cell>
        </row>
        <row r="744">
          <cell r="V744" t="str">
            <v/>
          </cell>
          <cell r="AA744" t="str">
            <v/>
          </cell>
        </row>
        <row r="745">
          <cell r="V745" t="str">
            <v/>
          </cell>
          <cell r="AA745" t="str">
            <v/>
          </cell>
        </row>
        <row r="746">
          <cell r="V746" t="str">
            <v/>
          </cell>
          <cell r="AA746" t="str">
            <v/>
          </cell>
        </row>
        <row r="747">
          <cell r="V747" t="str">
            <v/>
          </cell>
          <cell r="AA747" t="str">
            <v/>
          </cell>
        </row>
        <row r="748">
          <cell r="V748" t="str">
            <v/>
          </cell>
          <cell r="AA748" t="str">
            <v/>
          </cell>
        </row>
        <row r="749">
          <cell r="V749" t="str">
            <v/>
          </cell>
          <cell r="AA749" t="str">
            <v/>
          </cell>
        </row>
        <row r="750">
          <cell r="V750" t="str">
            <v/>
          </cell>
          <cell r="AA750" t="str">
            <v/>
          </cell>
        </row>
        <row r="751">
          <cell r="V751" t="str">
            <v/>
          </cell>
          <cell r="AA751" t="str">
            <v/>
          </cell>
        </row>
        <row r="752">
          <cell r="V752" t="str">
            <v/>
          </cell>
          <cell r="AA752" t="str">
            <v/>
          </cell>
        </row>
        <row r="753">
          <cell r="V753" t="str">
            <v/>
          </cell>
          <cell r="AA753" t="str">
            <v/>
          </cell>
        </row>
        <row r="754">
          <cell r="V754" t="str">
            <v/>
          </cell>
          <cell r="AA754" t="str">
            <v/>
          </cell>
        </row>
        <row r="755">
          <cell r="V755" t="str">
            <v/>
          </cell>
          <cell r="AA755" t="str">
            <v/>
          </cell>
        </row>
        <row r="756">
          <cell r="V756" t="str">
            <v/>
          </cell>
          <cell r="AA756" t="str">
            <v/>
          </cell>
        </row>
        <row r="757">
          <cell r="V757" t="str">
            <v/>
          </cell>
          <cell r="AA757" t="str">
            <v/>
          </cell>
        </row>
        <row r="758">
          <cell r="V758" t="str">
            <v/>
          </cell>
          <cell r="AA758" t="str">
            <v/>
          </cell>
        </row>
        <row r="759">
          <cell r="V759" t="str">
            <v/>
          </cell>
          <cell r="AA759" t="str">
            <v/>
          </cell>
        </row>
        <row r="760">
          <cell r="V760" t="str">
            <v/>
          </cell>
          <cell r="AA760" t="str">
            <v/>
          </cell>
        </row>
        <row r="761">
          <cell r="V761" t="str">
            <v/>
          </cell>
          <cell r="AA761" t="str">
            <v/>
          </cell>
        </row>
        <row r="762">
          <cell r="V762" t="str">
            <v/>
          </cell>
          <cell r="AA762" t="str">
            <v/>
          </cell>
        </row>
        <row r="763">
          <cell r="V763" t="str">
            <v/>
          </cell>
          <cell r="AA763" t="str">
            <v/>
          </cell>
        </row>
        <row r="764">
          <cell r="V764" t="str">
            <v/>
          </cell>
          <cell r="AA764" t="str">
            <v/>
          </cell>
        </row>
        <row r="765">
          <cell r="V765" t="str">
            <v/>
          </cell>
          <cell r="AA765" t="str">
            <v/>
          </cell>
        </row>
        <row r="766">
          <cell r="V766" t="str">
            <v/>
          </cell>
          <cell r="AA766" t="str">
            <v/>
          </cell>
        </row>
        <row r="767">
          <cell r="V767" t="str">
            <v/>
          </cell>
          <cell r="AA767" t="str">
            <v/>
          </cell>
        </row>
        <row r="768">
          <cell r="V768" t="str">
            <v/>
          </cell>
          <cell r="AA768" t="str">
            <v/>
          </cell>
        </row>
        <row r="769">
          <cell r="V769" t="str">
            <v/>
          </cell>
          <cell r="AA769" t="str">
            <v/>
          </cell>
        </row>
        <row r="770">
          <cell r="V770" t="str">
            <v/>
          </cell>
          <cell r="AA770" t="str">
            <v/>
          </cell>
        </row>
        <row r="771">
          <cell r="V771" t="str">
            <v/>
          </cell>
          <cell r="AA771" t="str">
            <v/>
          </cell>
        </row>
        <row r="772">
          <cell r="V772" t="str">
            <v/>
          </cell>
          <cell r="AA772" t="str">
            <v/>
          </cell>
        </row>
        <row r="773">
          <cell r="V773" t="str">
            <v/>
          </cell>
          <cell r="AA773" t="str">
            <v/>
          </cell>
        </row>
        <row r="774">
          <cell r="V774" t="str">
            <v/>
          </cell>
          <cell r="AA774" t="str">
            <v/>
          </cell>
        </row>
        <row r="775">
          <cell r="V775" t="str">
            <v/>
          </cell>
          <cell r="AA775" t="str">
            <v/>
          </cell>
        </row>
        <row r="776">
          <cell r="V776" t="str">
            <v/>
          </cell>
          <cell r="AA776" t="str">
            <v/>
          </cell>
        </row>
        <row r="777">
          <cell r="V777" t="str">
            <v/>
          </cell>
          <cell r="AA777" t="str">
            <v/>
          </cell>
        </row>
        <row r="778">
          <cell r="V778" t="str">
            <v/>
          </cell>
          <cell r="AA778" t="str">
            <v/>
          </cell>
        </row>
        <row r="779">
          <cell r="V779" t="str">
            <v/>
          </cell>
          <cell r="AA779" t="str">
            <v/>
          </cell>
        </row>
        <row r="780">
          <cell r="V780" t="str">
            <v/>
          </cell>
          <cell r="AA780" t="str">
            <v/>
          </cell>
        </row>
        <row r="781">
          <cell r="V781" t="str">
            <v/>
          </cell>
          <cell r="AA781" t="str">
            <v/>
          </cell>
        </row>
        <row r="782">
          <cell r="V782" t="str">
            <v/>
          </cell>
          <cell r="AA782" t="str">
            <v/>
          </cell>
        </row>
        <row r="783">
          <cell r="V783" t="str">
            <v/>
          </cell>
          <cell r="AA783" t="str">
            <v/>
          </cell>
        </row>
        <row r="784">
          <cell r="V784" t="str">
            <v/>
          </cell>
          <cell r="AA784" t="str">
            <v/>
          </cell>
        </row>
        <row r="785">
          <cell r="V785" t="str">
            <v/>
          </cell>
          <cell r="AA785" t="str">
            <v/>
          </cell>
        </row>
        <row r="786">
          <cell r="V786" t="str">
            <v/>
          </cell>
          <cell r="AA786" t="str">
            <v/>
          </cell>
        </row>
        <row r="787">
          <cell r="V787" t="str">
            <v/>
          </cell>
          <cell r="AA787" t="str">
            <v/>
          </cell>
        </row>
        <row r="788">
          <cell r="V788" t="str">
            <v/>
          </cell>
          <cell r="AA788" t="str">
            <v/>
          </cell>
        </row>
        <row r="789">
          <cell r="V789" t="str">
            <v/>
          </cell>
          <cell r="AA789" t="str">
            <v/>
          </cell>
        </row>
        <row r="790">
          <cell r="V790" t="str">
            <v/>
          </cell>
          <cell r="AA790" t="str">
            <v/>
          </cell>
        </row>
        <row r="791">
          <cell r="V791" t="str">
            <v/>
          </cell>
          <cell r="AA791" t="str">
            <v/>
          </cell>
        </row>
        <row r="792">
          <cell r="V792" t="str">
            <v/>
          </cell>
          <cell r="AA792" t="str">
            <v/>
          </cell>
        </row>
        <row r="793">
          <cell r="V793" t="str">
            <v/>
          </cell>
          <cell r="AA793" t="str">
            <v/>
          </cell>
        </row>
        <row r="794">
          <cell r="V794" t="str">
            <v/>
          </cell>
          <cell r="AA794" t="str">
            <v/>
          </cell>
        </row>
        <row r="795">
          <cell r="V795" t="str">
            <v/>
          </cell>
          <cell r="AA795" t="str">
            <v/>
          </cell>
        </row>
        <row r="796">
          <cell r="V796" t="str">
            <v/>
          </cell>
          <cell r="AA796" t="str">
            <v/>
          </cell>
        </row>
        <row r="797">
          <cell r="V797" t="str">
            <v/>
          </cell>
          <cell r="AA797" t="str">
            <v/>
          </cell>
        </row>
        <row r="798">
          <cell r="V798" t="str">
            <v/>
          </cell>
          <cell r="AA798" t="str">
            <v/>
          </cell>
        </row>
        <row r="799">
          <cell r="V799" t="str">
            <v/>
          </cell>
          <cell r="AA799" t="str">
            <v/>
          </cell>
        </row>
        <row r="800">
          <cell r="V800" t="str">
            <v/>
          </cell>
          <cell r="AA800" t="str">
            <v/>
          </cell>
        </row>
        <row r="801">
          <cell r="V801" t="str">
            <v/>
          </cell>
          <cell r="AA801" t="str">
            <v/>
          </cell>
        </row>
        <row r="802">
          <cell r="V802" t="str">
            <v/>
          </cell>
          <cell r="AA802" t="str">
            <v/>
          </cell>
        </row>
        <row r="803">
          <cell r="V803" t="str">
            <v/>
          </cell>
          <cell r="AA803" t="str">
            <v/>
          </cell>
        </row>
        <row r="804">
          <cell r="V804" t="str">
            <v/>
          </cell>
          <cell r="AA804" t="str">
            <v/>
          </cell>
        </row>
        <row r="805">
          <cell r="V805" t="str">
            <v/>
          </cell>
          <cell r="AA805" t="str">
            <v/>
          </cell>
        </row>
        <row r="806">
          <cell r="V806" t="str">
            <v/>
          </cell>
          <cell r="AA806" t="str">
            <v/>
          </cell>
        </row>
        <row r="807">
          <cell r="V807" t="str">
            <v/>
          </cell>
          <cell r="AA807" t="str">
            <v/>
          </cell>
        </row>
        <row r="808">
          <cell r="V808" t="str">
            <v/>
          </cell>
          <cell r="AA808" t="str">
            <v/>
          </cell>
        </row>
        <row r="809">
          <cell r="V809" t="str">
            <v/>
          </cell>
          <cell r="AA809" t="str">
            <v/>
          </cell>
        </row>
        <row r="810">
          <cell r="V810" t="str">
            <v/>
          </cell>
          <cell r="AA810" t="str">
            <v/>
          </cell>
        </row>
        <row r="811">
          <cell r="V811" t="str">
            <v/>
          </cell>
          <cell r="AA811" t="str">
            <v/>
          </cell>
        </row>
        <row r="812">
          <cell r="V812" t="str">
            <v/>
          </cell>
          <cell r="AA812" t="str">
            <v/>
          </cell>
        </row>
        <row r="813">
          <cell r="V813" t="str">
            <v/>
          </cell>
          <cell r="AA813" t="str">
            <v/>
          </cell>
        </row>
        <row r="814">
          <cell r="V814" t="str">
            <v/>
          </cell>
          <cell r="AA814" t="str">
            <v/>
          </cell>
        </row>
        <row r="815">
          <cell r="V815" t="str">
            <v/>
          </cell>
          <cell r="AA815" t="str">
            <v/>
          </cell>
        </row>
        <row r="816">
          <cell r="V816" t="str">
            <v/>
          </cell>
          <cell r="AA816" t="str">
            <v/>
          </cell>
        </row>
        <row r="817">
          <cell r="V817" t="str">
            <v/>
          </cell>
          <cell r="AA817" t="str">
            <v/>
          </cell>
        </row>
        <row r="818">
          <cell r="V818" t="str">
            <v/>
          </cell>
          <cell r="AA818" t="str">
            <v/>
          </cell>
        </row>
        <row r="819">
          <cell r="V819" t="str">
            <v/>
          </cell>
          <cell r="AA819" t="str">
            <v/>
          </cell>
        </row>
        <row r="820">
          <cell r="V820" t="str">
            <v/>
          </cell>
          <cell r="AA820" t="str">
            <v/>
          </cell>
        </row>
        <row r="821">
          <cell r="V821" t="str">
            <v/>
          </cell>
          <cell r="AA821" t="str">
            <v/>
          </cell>
        </row>
        <row r="822">
          <cell r="V822" t="str">
            <v/>
          </cell>
          <cell r="AA822" t="str">
            <v/>
          </cell>
        </row>
        <row r="823">
          <cell r="V823" t="str">
            <v/>
          </cell>
          <cell r="AA823" t="str">
            <v/>
          </cell>
        </row>
        <row r="824">
          <cell r="V824" t="str">
            <v/>
          </cell>
          <cell r="AA824" t="str">
            <v/>
          </cell>
        </row>
        <row r="825">
          <cell r="V825" t="str">
            <v/>
          </cell>
          <cell r="AA825" t="str">
            <v/>
          </cell>
        </row>
        <row r="826">
          <cell r="V826" t="str">
            <v/>
          </cell>
          <cell r="AA826" t="str">
            <v/>
          </cell>
        </row>
        <row r="827">
          <cell r="V827" t="str">
            <v/>
          </cell>
          <cell r="AA827" t="str">
            <v/>
          </cell>
        </row>
        <row r="828">
          <cell r="V828" t="str">
            <v/>
          </cell>
          <cell r="AA828" t="str">
            <v/>
          </cell>
        </row>
        <row r="829">
          <cell r="V829" t="str">
            <v/>
          </cell>
          <cell r="AA829" t="str">
            <v/>
          </cell>
        </row>
        <row r="830">
          <cell r="V830" t="str">
            <v/>
          </cell>
          <cell r="AA830" t="str">
            <v/>
          </cell>
        </row>
        <row r="831">
          <cell r="V831" t="str">
            <v/>
          </cell>
          <cell r="AA831" t="str">
            <v/>
          </cell>
        </row>
        <row r="832">
          <cell r="V832" t="str">
            <v/>
          </cell>
          <cell r="AA832" t="str">
            <v/>
          </cell>
        </row>
        <row r="833">
          <cell r="V833" t="str">
            <v/>
          </cell>
          <cell r="AA833" t="str">
            <v/>
          </cell>
        </row>
        <row r="834">
          <cell r="V834" t="str">
            <v/>
          </cell>
          <cell r="AA834" t="str">
            <v/>
          </cell>
        </row>
        <row r="835">
          <cell r="V835" t="str">
            <v/>
          </cell>
          <cell r="AA835" t="str">
            <v/>
          </cell>
        </row>
        <row r="836">
          <cell r="V836" t="str">
            <v/>
          </cell>
          <cell r="AA836" t="str">
            <v/>
          </cell>
        </row>
        <row r="837">
          <cell r="V837" t="str">
            <v/>
          </cell>
          <cell r="AA837" t="str">
            <v/>
          </cell>
        </row>
        <row r="838">
          <cell r="V838" t="str">
            <v/>
          </cell>
          <cell r="AA838" t="str">
            <v/>
          </cell>
        </row>
        <row r="839">
          <cell r="V839" t="str">
            <v/>
          </cell>
          <cell r="AA839" t="str">
            <v/>
          </cell>
        </row>
        <row r="840">
          <cell r="V840" t="str">
            <v/>
          </cell>
          <cell r="AA840" t="str">
            <v/>
          </cell>
        </row>
        <row r="841">
          <cell r="V841" t="str">
            <v/>
          </cell>
          <cell r="AA841" t="str">
            <v/>
          </cell>
        </row>
        <row r="842">
          <cell r="V842" t="str">
            <v/>
          </cell>
          <cell r="AA842" t="str">
            <v/>
          </cell>
        </row>
        <row r="843">
          <cell r="V843" t="str">
            <v/>
          </cell>
          <cell r="AA843" t="str">
            <v/>
          </cell>
        </row>
        <row r="844">
          <cell r="V844" t="str">
            <v/>
          </cell>
          <cell r="AA844" t="str">
            <v/>
          </cell>
        </row>
        <row r="845">
          <cell r="V845" t="str">
            <v/>
          </cell>
          <cell r="AA845" t="str">
            <v/>
          </cell>
        </row>
        <row r="846">
          <cell r="V846" t="str">
            <v/>
          </cell>
          <cell r="AA846" t="str">
            <v/>
          </cell>
        </row>
        <row r="847">
          <cell r="V847" t="str">
            <v/>
          </cell>
          <cell r="AA847" t="str">
            <v/>
          </cell>
        </row>
        <row r="848">
          <cell r="V848" t="str">
            <v/>
          </cell>
          <cell r="AA848" t="str">
            <v/>
          </cell>
        </row>
        <row r="849">
          <cell r="V849" t="str">
            <v/>
          </cell>
          <cell r="AA849" t="str">
            <v/>
          </cell>
        </row>
        <row r="850">
          <cell r="V850" t="str">
            <v/>
          </cell>
          <cell r="AA850" t="str">
            <v/>
          </cell>
        </row>
        <row r="851">
          <cell r="V851" t="str">
            <v/>
          </cell>
          <cell r="AA851" t="str">
            <v/>
          </cell>
        </row>
        <row r="852">
          <cell r="V852" t="str">
            <v/>
          </cell>
          <cell r="AA852" t="str">
            <v/>
          </cell>
        </row>
        <row r="853">
          <cell r="V853" t="str">
            <v/>
          </cell>
          <cell r="AA853" t="str">
            <v/>
          </cell>
        </row>
        <row r="854">
          <cell r="V854" t="str">
            <v/>
          </cell>
          <cell r="AA854" t="str">
            <v/>
          </cell>
        </row>
        <row r="855">
          <cell r="V855" t="str">
            <v/>
          </cell>
          <cell r="AA855" t="str">
            <v/>
          </cell>
        </row>
        <row r="856">
          <cell r="V856" t="str">
            <v/>
          </cell>
          <cell r="AA856" t="str">
            <v/>
          </cell>
        </row>
        <row r="857">
          <cell r="V857" t="str">
            <v/>
          </cell>
          <cell r="AA857" t="str">
            <v/>
          </cell>
        </row>
        <row r="858">
          <cell r="V858" t="str">
            <v/>
          </cell>
          <cell r="AA858" t="str">
            <v/>
          </cell>
        </row>
        <row r="859">
          <cell r="V859" t="str">
            <v/>
          </cell>
          <cell r="AA859" t="str">
            <v/>
          </cell>
        </row>
        <row r="860">
          <cell r="V860" t="str">
            <v/>
          </cell>
          <cell r="AA860" t="str">
            <v/>
          </cell>
        </row>
        <row r="861">
          <cell r="V861" t="str">
            <v/>
          </cell>
          <cell r="AA861" t="str">
            <v/>
          </cell>
        </row>
        <row r="862">
          <cell r="V862" t="str">
            <v/>
          </cell>
          <cell r="AA862" t="str">
            <v/>
          </cell>
        </row>
        <row r="863">
          <cell r="V863" t="str">
            <v/>
          </cell>
          <cell r="AA863" t="str">
            <v/>
          </cell>
        </row>
        <row r="864">
          <cell r="V864" t="str">
            <v/>
          </cell>
          <cell r="AA864" t="str">
            <v/>
          </cell>
        </row>
        <row r="865">
          <cell r="V865" t="str">
            <v/>
          </cell>
          <cell r="AA865" t="str">
            <v/>
          </cell>
        </row>
        <row r="866">
          <cell r="V866" t="str">
            <v/>
          </cell>
          <cell r="AA866" t="str">
            <v/>
          </cell>
        </row>
        <row r="867">
          <cell r="V867" t="str">
            <v/>
          </cell>
          <cell r="AA867" t="str">
            <v/>
          </cell>
        </row>
        <row r="868">
          <cell r="V868" t="str">
            <v/>
          </cell>
          <cell r="AA868" t="str">
            <v/>
          </cell>
        </row>
        <row r="869">
          <cell r="V869" t="str">
            <v/>
          </cell>
          <cell r="AA869" t="str">
            <v/>
          </cell>
        </row>
        <row r="870">
          <cell r="V870" t="str">
            <v/>
          </cell>
          <cell r="AA870" t="str">
            <v/>
          </cell>
        </row>
        <row r="871">
          <cell r="V871" t="str">
            <v/>
          </cell>
          <cell r="AA871" t="str">
            <v/>
          </cell>
        </row>
        <row r="872">
          <cell r="V872" t="str">
            <v/>
          </cell>
          <cell r="AA872" t="str">
            <v/>
          </cell>
        </row>
        <row r="873">
          <cell r="V873" t="str">
            <v/>
          </cell>
          <cell r="AA873" t="str">
            <v/>
          </cell>
        </row>
        <row r="874">
          <cell r="V874" t="str">
            <v/>
          </cell>
          <cell r="AA874" t="str">
            <v/>
          </cell>
        </row>
        <row r="875">
          <cell r="V875" t="str">
            <v/>
          </cell>
          <cell r="AA875" t="str">
            <v/>
          </cell>
        </row>
        <row r="876">
          <cell r="V876" t="str">
            <v/>
          </cell>
          <cell r="AA876" t="str">
            <v/>
          </cell>
        </row>
        <row r="877">
          <cell r="V877" t="str">
            <v/>
          </cell>
          <cell r="AA877" t="str">
            <v/>
          </cell>
        </row>
        <row r="878">
          <cell r="V878" t="str">
            <v/>
          </cell>
          <cell r="AA878" t="str">
            <v/>
          </cell>
        </row>
        <row r="879">
          <cell r="V879" t="str">
            <v/>
          </cell>
          <cell r="AA879" t="str">
            <v/>
          </cell>
        </row>
        <row r="880">
          <cell r="V880" t="str">
            <v/>
          </cell>
          <cell r="AA880" t="str">
            <v/>
          </cell>
        </row>
        <row r="881">
          <cell r="V881" t="str">
            <v/>
          </cell>
          <cell r="AA881" t="str">
            <v/>
          </cell>
        </row>
        <row r="882">
          <cell r="V882" t="str">
            <v/>
          </cell>
          <cell r="AA882" t="str">
            <v/>
          </cell>
        </row>
        <row r="883">
          <cell r="V883" t="str">
            <v/>
          </cell>
          <cell r="AA883" t="str">
            <v/>
          </cell>
        </row>
        <row r="884">
          <cell r="V884" t="str">
            <v/>
          </cell>
          <cell r="AA884" t="str">
            <v/>
          </cell>
        </row>
        <row r="885">
          <cell r="V885" t="str">
            <v/>
          </cell>
          <cell r="AA885" t="str">
            <v/>
          </cell>
        </row>
        <row r="886">
          <cell r="V886" t="str">
            <v/>
          </cell>
          <cell r="AA886" t="str">
            <v/>
          </cell>
        </row>
        <row r="887">
          <cell r="V887" t="str">
            <v/>
          </cell>
          <cell r="AA887" t="str">
            <v/>
          </cell>
        </row>
        <row r="888">
          <cell r="V888" t="str">
            <v/>
          </cell>
          <cell r="AA888" t="str">
            <v/>
          </cell>
        </row>
        <row r="889">
          <cell r="V889" t="str">
            <v/>
          </cell>
          <cell r="AA889" t="str">
            <v/>
          </cell>
        </row>
        <row r="890">
          <cell r="V890" t="str">
            <v/>
          </cell>
          <cell r="AA890" t="str">
            <v/>
          </cell>
        </row>
        <row r="891">
          <cell r="V891" t="str">
            <v/>
          </cell>
          <cell r="AA891" t="str">
            <v/>
          </cell>
        </row>
        <row r="892">
          <cell r="V892" t="str">
            <v/>
          </cell>
          <cell r="AA892" t="str">
            <v/>
          </cell>
        </row>
        <row r="893">
          <cell r="V893" t="str">
            <v/>
          </cell>
          <cell r="AA893" t="str">
            <v/>
          </cell>
        </row>
        <row r="894">
          <cell r="V894" t="str">
            <v/>
          </cell>
          <cell r="AA894" t="str">
            <v/>
          </cell>
        </row>
        <row r="895">
          <cell r="V895" t="str">
            <v/>
          </cell>
          <cell r="AA895" t="str">
            <v/>
          </cell>
        </row>
        <row r="896">
          <cell r="V896" t="str">
            <v/>
          </cell>
          <cell r="AA896" t="str">
            <v/>
          </cell>
        </row>
        <row r="897">
          <cell r="V897" t="str">
            <v/>
          </cell>
          <cell r="AA897" t="str">
            <v/>
          </cell>
        </row>
        <row r="898">
          <cell r="V898" t="str">
            <v/>
          </cell>
          <cell r="AA898" t="str">
            <v/>
          </cell>
        </row>
        <row r="899">
          <cell r="V899" t="str">
            <v/>
          </cell>
          <cell r="AA899" t="str">
            <v/>
          </cell>
        </row>
        <row r="900">
          <cell r="V900" t="str">
            <v/>
          </cell>
          <cell r="AA900" t="str">
            <v/>
          </cell>
        </row>
        <row r="901">
          <cell r="V901" t="str">
            <v/>
          </cell>
          <cell r="AA901" t="str">
            <v/>
          </cell>
        </row>
        <row r="902">
          <cell r="V902" t="str">
            <v/>
          </cell>
          <cell r="AA902" t="str">
            <v/>
          </cell>
        </row>
        <row r="903">
          <cell r="V903" t="str">
            <v/>
          </cell>
          <cell r="AA903" t="str">
            <v/>
          </cell>
        </row>
        <row r="904">
          <cell r="V904" t="str">
            <v/>
          </cell>
          <cell r="AA904" t="str">
            <v/>
          </cell>
        </row>
        <row r="905">
          <cell r="V905" t="str">
            <v/>
          </cell>
          <cell r="AA905" t="str">
            <v/>
          </cell>
        </row>
        <row r="906">
          <cell r="V906" t="str">
            <v/>
          </cell>
          <cell r="AA906" t="str">
            <v/>
          </cell>
        </row>
        <row r="907">
          <cell r="V907" t="str">
            <v/>
          </cell>
          <cell r="AA907" t="str">
            <v/>
          </cell>
        </row>
        <row r="908">
          <cell r="V908" t="str">
            <v/>
          </cell>
          <cell r="AA908" t="str">
            <v/>
          </cell>
        </row>
        <row r="909">
          <cell r="V909" t="str">
            <v/>
          </cell>
          <cell r="AA909" t="str">
            <v/>
          </cell>
        </row>
        <row r="910">
          <cell r="V910" t="str">
            <v/>
          </cell>
          <cell r="AA910" t="str">
            <v/>
          </cell>
        </row>
        <row r="911">
          <cell r="V911" t="str">
            <v/>
          </cell>
          <cell r="AA911" t="str">
            <v/>
          </cell>
        </row>
        <row r="912">
          <cell r="V912" t="str">
            <v/>
          </cell>
          <cell r="AA912" t="str">
            <v/>
          </cell>
        </row>
        <row r="913">
          <cell r="V913" t="str">
            <v/>
          </cell>
          <cell r="AA913" t="str">
            <v/>
          </cell>
        </row>
        <row r="914">
          <cell r="V914" t="str">
            <v/>
          </cell>
          <cell r="AA914" t="str">
            <v/>
          </cell>
        </row>
        <row r="915">
          <cell r="V915" t="str">
            <v/>
          </cell>
          <cell r="AA915" t="str">
            <v/>
          </cell>
        </row>
        <row r="916">
          <cell r="V916" t="str">
            <v/>
          </cell>
          <cell r="AA916" t="str">
            <v/>
          </cell>
        </row>
        <row r="917">
          <cell r="V917" t="str">
            <v/>
          </cell>
          <cell r="AA917" t="str">
            <v/>
          </cell>
        </row>
        <row r="918">
          <cell r="V918" t="str">
            <v/>
          </cell>
          <cell r="AA918" t="str">
            <v/>
          </cell>
        </row>
        <row r="919">
          <cell r="V919" t="str">
            <v/>
          </cell>
          <cell r="AA919" t="str">
            <v/>
          </cell>
        </row>
        <row r="920">
          <cell r="V920" t="str">
            <v/>
          </cell>
          <cell r="AA920" t="str">
            <v/>
          </cell>
        </row>
        <row r="921">
          <cell r="V921" t="str">
            <v/>
          </cell>
          <cell r="AA921" t="str">
            <v/>
          </cell>
        </row>
        <row r="922">
          <cell r="V922" t="str">
            <v/>
          </cell>
          <cell r="AA922" t="str">
            <v/>
          </cell>
        </row>
        <row r="923">
          <cell r="V923" t="str">
            <v/>
          </cell>
          <cell r="AA923" t="str">
            <v/>
          </cell>
        </row>
        <row r="924">
          <cell r="V924" t="str">
            <v/>
          </cell>
          <cell r="AA924" t="str">
            <v/>
          </cell>
        </row>
        <row r="925">
          <cell r="V925" t="str">
            <v/>
          </cell>
          <cell r="AA925" t="str">
            <v/>
          </cell>
        </row>
        <row r="926">
          <cell r="V926" t="str">
            <v/>
          </cell>
          <cell r="AA926" t="str">
            <v/>
          </cell>
        </row>
        <row r="927">
          <cell r="V927" t="str">
            <v/>
          </cell>
          <cell r="AA927" t="str">
            <v/>
          </cell>
        </row>
        <row r="928">
          <cell r="V928" t="str">
            <v/>
          </cell>
          <cell r="AA928" t="str">
            <v/>
          </cell>
        </row>
        <row r="929">
          <cell r="V929" t="str">
            <v/>
          </cell>
          <cell r="AA929" t="str">
            <v/>
          </cell>
        </row>
        <row r="930">
          <cell r="V930" t="str">
            <v/>
          </cell>
          <cell r="AA930" t="str">
            <v/>
          </cell>
        </row>
        <row r="931">
          <cell r="V931" t="str">
            <v/>
          </cell>
          <cell r="AA931" t="str">
            <v/>
          </cell>
        </row>
        <row r="932">
          <cell r="V932" t="str">
            <v/>
          </cell>
          <cell r="AA932" t="str">
            <v/>
          </cell>
        </row>
        <row r="933">
          <cell r="V933" t="str">
            <v/>
          </cell>
          <cell r="AA933" t="str">
            <v/>
          </cell>
        </row>
        <row r="934">
          <cell r="V934" t="str">
            <v/>
          </cell>
          <cell r="AA934" t="str">
            <v/>
          </cell>
        </row>
        <row r="935">
          <cell r="V935" t="str">
            <v/>
          </cell>
          <cell r="AA935" t="str">
            <v/>
          </cell>
        </row>
        <row r="936">
          <cell r="V936" t="str">
            <v/>
          </cell>
          <cell r="AA936" t="str">
            <v/>
          </cell>
        </row>
        <row r="937">
          <cell r="V937" t="str">
            <v/>
          </cell>
          <cell r="AA937" t="str">
            <v/>
          </cell>
        </row>
        <row r="938">
          <cell r="V938" t="str">
            <v/>
          </cell>
          <cell r="AA938" t="str">
            <v/>
          </cell>
        </row>
        <row r="939">
          <cell r="V939" t="str">
            <v/>
          </cell>
          <cell r="AA939" t="str">
            <v/>
          </cell>
        </row>
        <row r="940">
          <cell r="V940" t="str">
            <v/>
          </cell>
          <cell r="AA940" t="str">
            <v/>
          </cell>
        </row>
        <row r="941">
          <cell r="V941" t="str">
            <v/>
          </cell>
          <cell r="AA941" t="str">
            <v/>
          </cell>
        </row>
        <row r="942">
          <cell r="V942" t="str">
            <v/>
          </cell>
          <cell r="AA942" t="str">
            <v/>
          </cell>
        </row>
        <row r="943">
          <cell r="V943" t="str">
            <v/>
          </cell>
          <cell r="AA943" t="str">
            <v/>
          </cell>
        </row>
        <row r="944">
          <cell r="V944" t="str">
            <v/>
          </cell>
          <cell r="AA944" t="str">
            <v/>
          </cell>
        </row>
        <row r="945">
          <cell r="V945" t="str">
            <v/>
          </cell>
          <cell r="AA945" t="str">
            <v/>
          </cell>
        </row>
        <row r="946">
          <cell r="V946" t="str">
            <v/>
          </cell>
          <cell r="AA946" t="str">
            <v/>
          </cell>
        </row>
        <row r="947">
          <cell r="V947" t="str">
            <v/>
          </cell>
          <cell r="AA947" t="str">
            <v/>
          </cell>
        </row>
        <row r="948">
          <cell r="V948" t="str">
            <v/>
          </cell>
          <cell r="AA948" t="str">
            <v/>
          </cell>
        </row>
        <row r="949">
          <cell r="V949" t="str">
            <v/>
          </cell>
          <cell r="AA949" t="str">
            <v/>
          </cell>
        </row>
        <row r="950">
          <cell r="V950" t="str">
            <v/>
          </cell>
          <cell r="AA950" t="str">
            <v/>
          </cell>
        </row>
        <row r="951">
          <cell r="V951" t="str">
            <v/>
          </cell>
          <cell r="AA951" t="str">
            <v/>
          </cell>
        </row>
        <row r="952">
          <cell r="V952" t="str">
            <v/>
          </cell>
          <cell r="AA952" t="str">
            <v/>
          </cell>
        </row>
        <row r="953">
          <cell r="V953" t="str">
            <v/>
          </cell>
          <cell r="AA953" t="str">
            <v/>
          </cell>
        </row>
        <row r="954">
          <cell r="V954" t="str">
            <v/>
          </cell>
          <cell r="AA954" t="str">
            <v/>
          </cell>
        </row>
        <row r="955">
          <cell r="V955" t="str">
            <v/>
          </cell>
          <cell r="AA955" t="str">
            <v/>
          </cell>
        </row>
        <row r="956">
          <cell r="V956" t="str">
            <v/>
          </cell>
          <cell r="AA956" t="str">
            <v/>
          </cell>
        </row>
        <row r="957">
          <cell r="V957" t="str">
            <v/>
          </cell>
          <cell r="AA957" t="str">
            <v/>
          </cell>
        </row>
        <row r="958">
          <cell r="V958" t="str">
            <v/>
          </cell>
          <cell r="AA958" t="str">
            <v/>
          </cell>
        </row>
        <row r="959">
          <cell r="V959" t="str">
            <v/>
          </cell>
          <cell r="AA959" t="str">
            <v/>
          </cell>
        </row>
        <row r="960">
          <cell r="V960" t="str">
            <v/>
          </cell>
          <cell r="AA960" t="str">
            <v/>
          </cell>
        </row>
        <row r="961">
          <cell r="V961" t="str">
            <v/>
          </cell>
          <cell r="AA961" t="str">
            <v/>
          </cell>
        </row>
        <row r="962">
          <cell r="V962" t="str">
            <v/>
          </cell>
          <cell r="AA962" t="str">
            <v/>
          </cell>
        </row>
        <row r="963">
          <cell r="V963" t="str">
            <v/>
          </cell>
          <cell r="AA963" t="str">
            <v/>
          </cell>
        </row>
        <row r="964">
          <cell r="V964" t="str">
            <v/>
          </cell>
          <cell r="AA964" t="str">
            <v/>
          </cell>
        </row>
        <row r="965">
          <cell r="V965" t="str">
            <v/>
          </cell>
          <cell r="AA965" t="str">
            <v/>
          </cell>
        </row>
        <row r="966">
          <cell r="V966" t="str">
            <v/>
          </cell>
          <cell r="AA966" t="str">
            <v/>
          </cell>
        </row>
        <row r="967">
          <cell r="V967" t="str">
            <v/>
          </cell>
          <cell r="AA967" t="str">
            <v/>
          </cell>
        </row>
        <row r="968">
          <cell r="V968" t="str">
            <v/>
          </cell>
          <cell r="AA968" t="str">
            <v/>
          </cell>
        </row>
        <row r="969">
          <cell r="V969" t="str">
            <v/>
          </cell>
          <cell r="AA969" t="str">
            <v/>
          </cell>
        </row>
        <row r="970">
          <cell r="V970" t="str">
            <v/>
          </cell>
          <cell r="AA970" t="str">
            <v/>
          </cell>
        </row>
        <row r="971">
          <cell r="V971" t="str">
            <v/>
          </cell>
          <cell r="AA971" t="str">
            <v/>
          </cell>
        </row>
        <row r="972">
          <cell r="V972" t="str">
            <v/>
          </cell>
          <cell r="AA972" t="str">
            <v/>
          </cell>
        </row>
        <row r="973">
          <cell r="V973" t="str">
            <v/>
          </cell>
          <cell r="AA973" t="str">
            <v/>
          </cell>
        </row>
        <row r="974">
          <cell r="V974" t="str">
            <v/>
          </cell>
          <cell r="AA974" t="str">
            <v/>
          </cell>
        </row>
        <row r="975">
          <cell r="V975" t="str">
            <v/>
          </cell>
          <cell r="AA975" t="str">
            <v/>
          </cell>
        </row>
        <row r="976">
          <cell r="V976" t="str">
            <v/>
          </cell>
          <cell r="AA976" t="str">
            <v/>
          </cell>
        </row>
        <row r="977">
          <cell r="V977" t="str">
            <v/>
          </cell>
          <cell r="AA977" t="str">
            <v/>
          </cell>
        </row>
        <row r="978">
          <cell r="V978" t="str">
            <v/>
          </cell>
          <cell r="AA978" t="str">
            <v/>
          </cell>
        </row>
        <row r="979">
          <cell r="V979" t="str">
            <v/>
          </cell>
          <cell r="AA979" t="str">
            <v/>
          </cell>
        </row>
        <row r="980">
          <cell r="V980" t="str">
            <v/>
          </cell>
          <cell r="AA980" t="str">
            <v/>
          </cell>
        </row>
        <row r="981">
          <cell r="V981" t="str">
            <v/>
          </cell>
          <cell r="AA981" t="str">
            <v/>
          </cell>
        </row>
        <row r="982">
          <cell r="V982" t="str">
            <v/>
          </cell>
          <cell r="AA982" t="str">
            <v/>
          </cell>
        </row>
        <row r="983">
          <cell r="V983" t="str">
            <v/>
          </cell>
          <cell r="AA983" t="str">
            <v/>
          </cell>
        </row>
        <row r="984">
          <cell r="V984" t="str">
            <v/>
          </cell>
          <cell r="AA984" t="str">
            <v/>
          </cell>
        </row>
        <row r="985">
          <cell r="V985" t="str">
            <v/>
          </cell>
          <cell r="AA985" t="str">
            <v/>
          </cell>
        </row>
        <row r="986">
          <cell r="V986" t="str">
            <v/>
          </cell>
          <cell r="AA986" t="str">
            <v/>
          </cell>
        </row>
        <row r="987">
          <cell r="V987" t="str">
            <v/>
          </cell>
          <cell r="AA987" t="str">
            <v/>
          </cell>
        </row>
        <row r="988">
          <cell r="V988" t="str">
            <v/>
          </cell>
          <cell r="AA988" t="str">
            <v/>
          </cell>
        </row>
        <row r="989">
          <cell r="V989" t="str">
            <v/>
          </cell>
          <cell r="AA989" t="str">
            <v/>
          </cell>
        </row>
        <row r="990">
          <cell r="V990" t="str">
            <v/>
          </cell>
          <cell r="AA990" t="str">
            <v/>
          </cell>
        </row>
        <row r="991">
          <cell r="V991" t="str">
            <v/>
          </cell>
          <cell r="AA991" t="str">
            <v/>
          </cell>
        </row>
        <row r="992">
          <cell r="V992" t="str">
            <v/>
          </cell>
          <cell r="AA992" t="str">
            <v/>
          </cell>
        </row>
        <row r="993">
          <cell r="V993" t="str">
            <v/>
          </cell>
          <cell r="AA993" t="str">
            <v/>
          </cell>
        </row>
        <row r="994">
          <cell r="V994" t="str">
            <v/>
          </cell>
          <cell r="AA994" t="str">
            <v/>
          </cell>
        </row>
        <row r="995">
          <cell r="V995" t="str">
            <v/>
          </cell>
          <cell r="AA995" t="str">
            <v/>
          </cell>
        </row>
        <row r="996">
          <cell r="V996" t="str">
            <v/>
          </cell>
          <cell r="AA996" t="str">
            <v/>
          </cell>
        </row>
        <row r="997">
          <cell r="V997" t="str">
            <v/>
          </cell>
          <cell r="AA997" t="str">
            <v/>
          </cell>
        </row>
        <row r="998">
          <cell r="V998" t="str">
            <v/>
          </cell>
          <cell r="AA998" t="str">
            <v/>
          </cell>
        </row>
        <row r="999">
          <cell r="V999" t="str">
            <v/>
          </cell>
          <cell r="AA999" t="str">
            <v/>
          </cell>
        </row>
        <row r="1000">
          <cell r="V1000" t="str">
            <v/>
          </cell>
          <cell r="AA1000" t="str">
            <v/>
          </cell>
        </row>
        <row r="1001">
          <cell r="V1001" t="str">
            <v/>
          </cell>
          <cell r="AA1001" t="str">
            <v/>
          </cell>
        </row>
        <row r="1002">
          <cell r="V1002" t="str">
            <v/>
          </cell>
          <cell r="AA1002" t="str">
            <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利用申込書"/>
      <sheetName val="担当者用"/>
      <sheetName val="部屋名および利用料"/>
      <sheetName val="注意事項（必ずお読みください）"/>
      <sheetName val="料金区分"/>
      <sheetName val="料金表"/>
    </sheetNames>
    <sheetDataSet>
      <sheetData sheetId="0">
        <row r="185">
          <cell r="A185">
            <v>5</v>
          </cell>
          <cell r="B185">
            <v>1</v>
          </cell>
          <cell r="C185">
            <v>1</v>
          </cell>
          <cell r="D185">
            <v>0.33333333333333331</v>
          </cell>
          <cell r="F185" t="str">
            <v>有</v>
          </cell>
        </row>
        <row r="186">
          <cell r="A186">
            <v>6</v>
          </cell>
          <cell r="B186">
            <v>2</v>
          </cell>
          <cell r="C186">
            <v>2</v>
          </cell>
          <cell r="D186">
            <v>0.35416666666666669</v>
          </cell>
          <cell r="F186" t="str">
            <v>無</v>
          </cell>
        </row>
        <row r="187">
          <cell r="A187">
            <v>7</v>
          </cell>
          <cell r="B187">
            <v>3</v>
          </cell>
          <cell r="C187">
            <v>3</v>
          </cell>
          <cell r="D187">
            <v>0.375</v>
          </cell>
        </row>
        <row r="188">
          <cell r="A188">
            <v>8</v>
          </cell>
          <cell r="B188">
            <v>4</v>
          </cell>
          <cell r="C188">
            <v>4</v>
          </cell>
          <cell r="D188">
            <v>0.39583333333333331</v>
          </cell>
        </row>
        <row r="189">
          <cell r="A189">
            <v>9</v>
          </cell>
          <cell r="B189">
            <v>5</v>
          </cell>
          <cell r="C189">
            <v>5</v>
          </cell>
          <cell r="D189">
            <v>0.41666666666666669</v>
          </cell>
        </row>
        <row r="190">
          <cell r="A190">
            <v>10</v>
          </cell>
          <cell r="B190">
            <v>6</v>
          </cell>
          <cell r="C190">
            <v>6</v>
          </cell>
          <cell r="D190">
            <v>0.4375</v>
          </cell>
        </row>
        <row r="191">
          <cell r="A191">
            <v>11</v>
          </cell>
          <cell r="B191">
            <v>7</v>
          </cell>
          <cell r="C191">
            <v>7</v>
          </cell>
          <cell r="D191">
            <v>0.45833333333333331</v>
          </cell>
        </row>
        <row r="192">
          <cell r="A192">
            <v>12</v>
          </cell>
          <cell r="B192">
            <v>8</v>
          </cell>
          <cell r="C192">
            <v>8</v>
          </cell>
          <cell r="D192">
            <v>0.47916666666666669</v>
          </cell>
        </row>
        <row r="193">
          <cell r="A193">
            <v>13</v>
          </cell>
          <cell r="B193">
            <v>9</v>
          </cell>
          <cell r="C193">
            <v>9</v>
          </cell>
          <cell r="D193">
            <v>0.5</v>
          </cell>
        </row>
        <row r="194">
          <cell r="A194">
            <v>14</v>
          </cell>
          <cell r="B194">
            <v>10</v>
          </cell>
          <cell r="C194">
            <v>10</v>
          </cell>
          <cell r="D194">
            <v>0.52083333333333337</v>
          </cell>
        </row>
        <row r="195">
          <cell r="A195">
            <v>15</v>
          </cell>
          <cell r="B195">
            <v>11</v>
          </cell>
          <cell r="C195">
            <v>11</v>
          </cell>
          <cell r="D195">
            <v>0.54166666666666663</v>
          </cell>
        </row>
        <row r="196">
          <cell r="A196">
            <v>16</v>
          </cell>
          <cell r="B196">
            <v>12</v>
          </cell>
          <cell r="C196">
            <v>12</v>
          </cell>
          <cell r="D196">
            <v>0.5625</v>
          </cell>
        </row>
        <row r="197">
          <cell r="A197">
            <v>17</v>
          </cell>
          <cell r="C197">
            <v>13</v>
          </cell>
          <cell r="D197">
            <v>0.58333333333333337</v>
          </cell>
        </row>
        <row r="198">
          <cell r="A198">
            <v>18</v>
          </cell>
          <cell r="C198">
            <v>14</v>
          </cell>
          <cell r="D198">
            <v>0.60416666666666663</v>
          </cell>
        </row>
        <row r="199">
          <cell r="A199">
            <v>19</v>
          </cell>
          <cell r="C199">
            <v>15</v>
          </cell>
          <cell r="D199">
            <v>0.625</v>
          </cell>
        </row>
        <row r="200">
          <cell r="A200">
            <v>20</v>
          </cell>
          <cell r="C200">
            <v>16</v>
          </cell>
          <cell r="D200">
            <v>0.64583333333333337</v>
          </cell>
        </row>
        <row r="201">
          <cell r="A201">
            <v>21</v>
          </cell>
          <cell r="C201">
            <v>17</v>
          </cell>
          <cell r="D201">
            <v>0.66666666666666663</v>
          </cell>
        </row>
        <row r="202">
          <cell r="A202">
            <v>22</v>
          </cell>
          <cell r="C202">
            <v>18</v>
          </cell>
          <cell r="D202">
            <v>0.6875</v>
          </cell>
        </row>
        <row r="203">
          <cell r="A203">
            <v>23</v>
          </cell>
          <cell r="C203">
            <v>19</v>
          </cell>
          <cell r="D203">
            <v>0.70833333333333337</v>
          </cell>
        </row>
        <row r="204">
          <cell r="A204">
            <v>24</v>
          </cell>
          <cell r="C204">
            <v>20</v>
          </cell>
          <cell r="D204">
            <v>0.72916666666666663</v>
          </cell>
        </row>
        <row r="205">
          <cell r="A205">
            <v>25</v>
          </cell>
          <cell r="C205">
            <v>21</v>
          </cell>
          <cell r="D205">
            <v>0.75</v>
          </cell>
        </row>
        <row r="206">
          <cell r="A206">
            <v>26</v>
          </cell>
          <cell r="C206">
            <v>22</v>
          </cell>
          <cell r="D206">
            <v>0.77083333333333337</v>
          </cell>
        </row>
        <row r="207">
          <cell r="A207">
            <v>27</v>
          </cell>
          <cell r="C207">
            <v>23</v>
          </cell>
          <cell r="D207">
            <v>0.79166666666666663</v>
          </cell>
        </row>
        <row r="208">
          <cell r="A208">
            <v>28</v>
          </cell>
          <cell r="C208">
            <v>24</v>
          </cell>
          <cell r="D208">
            <v>0.8125</v>
          </cell>
        </row>
        <row r="209">
          <cell r="A209">
            <v>29</v>
          </cell>
          <cell r="C209">
            <v>25</v>
          </cell>
          <cell r="D209">
            <v>0.83333333333333337</v>
          </cell>
        </row>
        <row r="210">
          <cell r="A210">
            <v>30</v>
          </cell>
          <cell r="C210">
            <v>26</v>
          </cell>
          <cell r="D210">
            <v>0.85416666666666663</v>
          </cell>
        </row>
        <row r="211">
          <cell r="A211">
            <v>31</v>
          </cell>
          <cell r="C211">
            <v>27</v>
          </cell>
          <cell r="D211">
            <v>0.875</v>
          </cell>
        </row>
        <row r="212">
          <cell r="A212">
            <v>32</v>
          </cell>
          <cell r="C212">
            <v>28</v>
          </cell>
          <cell r="D212">
            <v>0.89583333333333337</v>
          </cell>
        </row>
        <row r="213">
          <cell r="A213">
            <v>33</v>
          </cell>
          <cell r="C213">
            <v>29</v>
          </cell>
          <cell r="D213">
            <v>0.91666666666666663</v>
          </cell>
        </row>
        <row r="214">
          <cell r="A214">
            <v>34</v>
          </cell>
          <cell r="C214">
            <v>30</v>
          </cell>
        </row>
        <row r="215">
          <cell r="C215">
            <v>31</v>
          </cell>
        </row>
      </sheetData>
      <sheetData sheetId="1"/>
      <sheetData sheetId="2">
        <row r="9">
          <cell r="B9" t="str">
            <v>1階　大会議室</v>
          </cell>
        </row>
        <row r="10">
          <cell r="B10" t="str">
            <v>1階　身障第１集会室</v>
          </cell>
        </row>
        <row r="11">
          <cell r="B11" t="str">
            <v>1階　身障第２集会室</v>
          </cell>
        </row>
        <row r="12">
          <cell r="B12" t="str">
            <v>1階　身障第１・２集会室</v>
          </cell>
        </row>
        <row r="13">
          <cell r="B13" t="str">
            <v>2階　身障第１研修室</v>
          </cell>
        </row>
        <row r="14">
          <cell r="B14" t="str">
            <v>2階　身障第２研修室</v>
          </cell>
        </row>
        <row r="15">
          <cell r="B15" t="str">
            <v>2階　調理訓練室</v>
          </cell>
        </row>
        <row r="16">
          <cell r="B16" t="str">
            <v>2階　和洋裁訓練室</v>
          </cell>
        </row>
        <row r="17">
          <cell r="B17" t="str">
            <v>2階　作法訓練室</v>
          </cell>
        </row>
        <row r="18">
          <cell r="B18" t="str">
            <v>2階　体育館</v>
          </cell>
        </row>
        <row r="19">
          <cell r="B19"/>
        </row>
        <row r="20">
          <cell r="B20" t="str">
            <v>3階　視聴覚室</v>
          </cell>
        </row>
        <row r="21">
          <cell r="B21" t="str">
            <v>3階　老人研修室</v>
          </cell>
        </row>
        <row r="22">
          <cell r="B22" t="str">
            <v>3階　老人談話室</v>
          </cell>
        </row>
        <row r="23">
          <cell r="B23" t="str">
            <v>3階　老人集会室</v>
          </cell>
        </row>
        <row r="24">
          <cell r="B24" t="str">
            <v>3階　趣味の教室</v>
          </cell>
        </row>
        <row r="25">
          <cell r="B25" t="str">
            <v>4階　第１研修室</v>
          </cell>
        </row>
        <row r="26">
          <cell r="B26" t="str">
            <v>4階　第２研修室</v>
          </cell>
        </row>
        <row r="27">
          <cell r="B27" t="str">
            <v>4階　第１・２研修室</v>
          </cell>
        </row>
        <row r="28">
          <cell r="B28" t="str">
            <v>4階　母子・父子会議室</v>
          </cell>
        </row>
        <row r="29">
          <cell r="B29" t="str">
            <v>4階　母子・父子第１談話室</v>
          </cell>
        </row>
        <row r="30">
          <cell r="B30" t="str">
            <v>4階　母子・父子第２談話室</v>
          </cell>
        </row>
        <row r="31">
          <cell r="B31" t="str">
            <v>4階　母子・父子第３談話室</v>
          </cell>
        </row>
        <row r="32">
          <cell r="B32"/>
        </row>
        <row r="33">
          <cell r="B33" t="str">
            <v>2階　手話室</v>
          </cell>
        </row>
        <row r="34">
          <cell r="B34" t="str">
            <v>2階　点字室</v>
          </cell>
        </row>
        <row r="35">
          <cell r="B35" t="str">
            <v>2階　プレイルーム</v>
          </cell>
        </row>
        <row r="36">
          <cell r="B36" t="str">
            <v>4階　講師控室</v>
          </cell>
        </row>
        <row r="37">
          <cell r="B37" t="str">
            <v>4階　第１技能習得室</v>
          </cell>
        </row>
        <row r="38">
          <cell r="B38" t="str">
            <v>4階　第２技能習得室</v>
          </cell>
        </row>
      </sheetData>
      <sheetData sheetId="3"/>
      <sheetData sheetId="4">
        <row r="7">
          <cell r="C7" t="str">
            <v>09:00</v>
          </cell>
        </row>
      </sheetData>
      <sheetData sheetId="5">
        <row r="2">
          <cell r="L2" t="str">
            <v>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利用申込書"/>
      <sheetName val="部屋名および利用料"/>
      <sheetName val="注意事項（必ずお読みください）"/>
    </sheetNames>
    <sheetDataSet>
      <sheetData sheetId="0"/>
      <sheetData sheetId="1">
        <row r="9">
          <cell r="B9" t="str">
            <v>1階　大会議室</v>
          </cell>
        </row>
        <row r="10">
          <cell r="B10" t="str">
            <v>1階　身障第１集会室</v>
          </cell>
        </row>
        <row r="11">
          <cell r="B11" t="str">
            <v>1階　身障第２集会室</v>
          </cell>
        </row>
        <row r="12">
          <cell r="B12" t="str">
            <v>1階　身障第１・２集会室</v>
          </cell>
        </row>
        <row r="13">
          <cell r="B13" t="str">
            <v>2階　身障第１研修室</v>
          </cell>
        </row>
        <row r="14">
          <cell r="B14" t="str">
            <v>2階　身障第２研修室</v>
          </cell>
        </row>
        <row r="15">
          <cell r="B15" t="str">
            <v>2階　調理訓練室</v>
          </cell>
        </row>
        <row r="16">
          <cell r="B16" t="str">
            <v>2階　和洋裁訓練室</v>
          </cell>
        </row>
        <row r="17">
          <cell r="B17" t="str">
            <v>2階　作法訓練室</v>
          </cell>
        </row>
        <row r="18">
          <cell r="B18" t="str">
            <v>2階　体育館</v>
          </cell>
        </row>
        <row r="20">
          <cell r="B20" t="str">
            <v>3階　視聴覚室</v>
          </cell>
        </row>
        <row r="21">
          <cell r="B21" t="str">
            <v>3階　老人研修室</v>
          </cell>
        </row>
        <row r="22">
          <cell r="B22" t="str">
            <v>3階　老人談話室</v>
          </cell>
        </row>
        <row r="23">
          <cell r="B23" t="str">
            <v>3階　老人集会室</v>
          </cell>
        </row>
        <row r="24">
          <cell r="B24" t="str">
            <v>3階　趣味の教室</v>
          </cell>
        </row>
        <row r="25">
          <cell r="B25" t="str">
            <v>4階　第１研修室</v>
          </cell>
        </row>
        <row r="26">
          <cell r="B26" t="str">
            <v>4階　第２研修室</v>
          </cell>
        </row>
        <row r="27">
          <cell r="B27" t="str">
            <v>4階　第１・２研修室</v>
          </cell>
        </row>
        <row r="28">
          <cell r="B28" t="str">
            <v>4階　母子・父子会議室</v>
          </cell>
        </row>
        <row r="29">
          <cell r="B29" t="str">
            <v>4階　母子・父子第１談話室</v>
          </cell>
        </row>
        <row r="30">
          <cell r="B30" t="str">
            <v>4階　母子・父子第２談話室</v>
          </cell>
        </row>
        <row r="31">
          <cell r="B31" t="str">
            <v>4階　母子・父子第３談話室</v>
          </cell>
        </row>
        <row r="33">
          <cell r="B33" t="str">
            <v>2階　手話室</v>
          </cell>
        </row>
        <row r="34">
          <cell r="B34" t="str">
            <v>2階　点字室</v>
          </cell>
        </row>
        <row r="35">
          <cell r="B35" t="str">
            <v>2階　プレイルーム</v>
          </cell>
        </row>
        <row r="36">
          <cell r="B36" t="str">
            <v>4階　講師控室</v>
          </cell>
        </row>
        <row r="37">
          <cell r="B37" t="str">
            <v>4階　第１技能習得室</v>
          </cell>
        </row>
        <row r="38">
          <cell r="B38" t="str">
            <v>4階　第２技能習得室</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福井県社会福祉協議会　吉田智" id="{DB7ED15A-ACDD-47A9-A72C-356E1B0E9A51}" userId="福井県社会福祉協議会　吉田智" providerId="None"/>
  <person displayName="福井県社会福祉協議会　吉田智" id="{FABB2944-879C-4F99-9776-1499A47E6504}" userId="S::to-yoshida@fukuikenshakyo.onmicrosoft.com::aa8ebab3-5211-44c1-8537-c7d5f3452dd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4" dT="2023-02-10T01:57:27.41" personId="{FABB2944-879C-4F99-9776-1499A47E6504}" id="{0FB59776-A3EE-420D-9CAE-893765A6916B}">
    <text>この部屋は価格がついていないが、Excelの便宜上0円にしています。価格を付ける場合変更してください。</text>
  </threadedComment>
  <threadedComment ref="E24" dT="2023-02-10T01:57:47.62" personId="{FABB2944-879C-4F99-9776-1499A47E6504}" id="{880214B0-91CC-4029-B091-83527EADA602}">
    <text>この部屋は価格がついていないが、Excelの便宜上0円にしています。価格を付ける場合変更してください。</text>
  </threadedComment>
  <threadedComment ref="F24" dT="2023-02-10T01:57:51.55" personId="{FABB2944-879C-4F99-9776-1499A47E6504}" id="{A4ACDB2F-E935-41E0-A326-2C91D438618E}">
    <text>この部屋は価格がついていないが、Excelの便宜上0円にしています。価格を付ける場合変更してください。</text>
  </threadedComment>
  <threadedComment ref="G24" dT="2023-02-10T01:57:56.20" personId="{FABB2944-879C-4F99-9776-1499A47E6504}" id="{95B65D8C-EF24-4494-9CA3-9072FEC72C44}">
    <text>この部屋は価格がついていないが、Excelの便宜上0円にしています。価格を付ける場合変更してください。</text>
  </threadedComment>
  <threadedComment ref="H24" dT="2023-02-10T01:57:59.77" personId="{FABB2944-879C-4F99-9776-1499A47E6504}" id="{C2E30436-6350-4E69-BA37-76272B5C4668}">
    <text>この部屋は価格がついていないが、Excelの便宜上0円にしています。価格を付ける場合変更してください。</text>
  </threadedComment>
  <threadedComment ref="D35" dT="2023-02-10T01:57:27.41" personId="{FABB2944-879C-4F99-9776-1499A47E6504}" id="{CAEEB661-83A3-4948-B169-D3563154B845}">
    <text>この部屋は価格がついていないが、Excelの便宜上0円にしています。価格を付ける場合変更してください。</text>
  </threadedComment>
  <threadedComment ref="E35" dT="2023-02-10T01:57:47.62" personId="{FABB2944-879C-4F99-9776-1499A47E6504}" id="{44516DE4-E0A1-41FF-8EDB-8026691525F4}">
    <text>この部屋は価格がついていないが、Excelの便宜上0円にしています。価格を付ける場合変更してください。</text>
  </threadedComment>
  <threadedComment ref="F35" dT="2023-02-10T01:57:51.55" personId="{FABB2944-879C-4F99-9776-1499A47E6504}" id="{1A8C1F01-4AB3-4F4B-B56A-E8EF009675E8}">
    <text>この部屋は価格がついていないが、Excelの便宜上0円にしています。価格を付ける場合変更してください。</text>
  </threadedComment>
  <threadedComment ref="G35" dT="2023-02-10T01:57:56.20" personId="{FABB2944-879C-4F99-9776-1499A47E6504}" id="{0C5D5198-9372-482B-93D4-25B875E08D4B}">
    <text>この部屋は価格がついていないが、Excelの便宜上0円にしています。価格を付ける場合変更してください。</text>
  </threadedComment>
  <threadedComment ref="H35" dT="2023-02-10T01:57:59.77" personId="{FABB2944-879C-4F99-9776-1499A47E6504}" id="{12915414-808F-4B06-9654-0BFC29B07EBF}">
    <text>この部屋は価格がついていないが、Excelの便宜上0円にしています。価格を付ける場合変更してください。</text>
  </threadedComment>
  <threadedComment ref="D42" dT="2022-09-22T01:23:27.79" personId="{DB7ED15A-ACDD-47A9-A72C-356E1B0E9A51}" id="{9BA1E2AC-9527-42DB-B8FF-8F48BB14C23F}">
    <text>1/3の料金ではなく、身障第１集会室+身障第２集会室の料金のため注意</text>
  </threadedComment>
  <threadedComment ref="E42" dT="2022-09-22T01:23:31.57" personId="{DB7ED15A-ACDD-47A9-A72C-356E1B0E9A51}" id="{4AEC9097-9127-4C2E-BD1F-8B12CFBCD2CB}">
    <text>1/3の料金ではなく、身障第１集会室+身障第２集会室の料金のため注意</text>
  </threadedComment>
  <threadedComment ref="F42" dT="2022-09-22T01:23:35.52" personId="{DB7ED15A-ACDD-47A9-A72C-356E1B0E9A51}" id="{766E8184-4241-4E45-A579-DD16FA1C4288}">
    <text>1/3の料金ではなく、身障第１集会室+身障第２集会室の料金のため注意</text>
  </threadedComment>
  <threadedComment ref="G42" dT="2022-09-22T01:23:38.88" personId="{DB7ED15A-ACDD-47A9-A72C-356E1B0E9A51}" id="{D420A85C-528C-4863-A74C-EF795DDA68C6}">
    <text>1/3の料金ではなく、身障第１集会室+身障第２集会室の料金のため注意</text>
  </threadedComment>
  <threadedComment ref="H42" dT="2022-09-22T01:23:43.77" personId="{DB7ED15A-ACDD-47A9-A72C-356E1B0E9A51}" id="{054F2A93-FD79-4C57-BCC6-6F2720369864}">
    <text>1/3の料金ではなく、身障第１集会室+身障第２集会室の料金のため注意</text>
  </threadedComment>
  <threadedComment ref="D62" dT="2022-09-22T01:25:20.78" personId="{DB7ED15A-ACDD-47A9-A72C-356E1B0E9A51}" id="{4F2E0D4D-65D2-404C-A996-20CADC3BEFC1}">
    <text>1/3の料金ではなく、第１研修室+第２研修室の料金のため注意</text>
  </threadedComment>
  <threadedComment ref="E62" dT="2022-09-22T01:25:25.37" personId="{DB7ED15A-ACDD-47A9-A72C-356E1B0E9A51}" id="{727114FD-59FE-4BB4-B2DB-CFB34CD72436}">
    <text>1/3の料金ではなく、第１研修室+第２研修室の料金のため注意</text>
  </threadedComment>
  <threadedComment ref="F62" dT="2022-09-22T01:25:31.76" personId="{DB7ED15A-ACDD-47A9-A72C-356E1B0E9A51}" id="{C153923B-84CA-4931-BD78-E60CF2C975D3}">
    <text>1/3の料金ではなく、第１研修室+第２研修室の料金のため注意</text>
  </threadedComment>
  <threadedComment ref="G62" dT="2022-09-22T01:25:35.24" personId="{DB7ED15A-ACDD-47A9-A72C-356E1B0E9A51}" id="{4DE61B51-5871-4080-AD16-B0840FE5FC9E}">
    <text>1/3の料金ではなく、第１研修室+第２研修室の料金のため注意</text>
  </threadedComment>
  <threadedComment ref="H62" dT="2022-09-22T01:25:38.25" personId="{DB7ED15A-ACDD-47A9-A72C-356E1B0E9A51}" id="{FA618103-05B9-4717-95D8-40DAD1EA60EB}">
    <text>1/3の料金ではなく、第１研修室+第２研修室の料金のため注意</text>
  </threadedComment>
  <threadedComment ref="D77" dT="2022-09-22T01:22:57.89" personId="{DB7ED15A-ACDD-47A9-A72C-356E1B0E9A51}" id="{71F76DC7-A89C-45CF-A4C9-0B81A39876FB}">
    <text>1/2の料金ではなく、身障第１集会室+身障第２集会室の料金のため注意</text>
  </threadedComment>
  <threadedComment ref="E77" dT="2022-09-22T01:23:02.06" personId="{DB7ED15A-ACDD-47A9-A72C-356E1B0E9A51}" id="{E729535B-D0CA-4280-BA68-D5D621F20B17}">
    <text>1/2の料金ではなく、身障第１集会室+身障第２集会室の料金のため注意</text>
  </threadedComment>
  <threadedComment ref="F77" dT="2022-09-22T01:23:05.74" personId="{DB7ED15A-ACDD-47A9-A72C-356E1B0E9A51}" id="{D1E21A54-9061-403F-817B-58C8F751E9FB}">
    <text>1/2の料金ではなく、身障第１集会室+身障第２集会室の料金のため注意</text>
  </threadedComment>
  <threadedComment ref="G77" dT="2022-09-22T01:23:10.60" personId="{DB7ED15A-ACDD-47A9-A72C-356E1B0E9A51}" id="{2CB0E154-32F2-48B8-A517-A5028521B198}">
    <text>1/2の料金ではなく、身障第１集会室+身障第２集会室の料金のため注意</text>
  </threadedComment>
  <threadedComment ref="H77" dT="2022-09-22T01:23:14.51" personId="{DB7ED15A-ACDD-47A9-A72C-356E1B0E9A51}" id="{F34FF886-2ACA-49D8-8411-DFECE06E1C94}">
    <text>1/2の料金ではなく、身障第１集会室+身障第２集会室の料金のため注意</text>
  </threadedComment>
  <threadedComment ref="D97" dT="2022-09-22T01:26:18.57" personId="{DB7ED15A-ACDD-47A9-A72C-356E1B0E9A51}" id="{D1261F27-6AD0-4919-9AF4-5117B028FB60}">
    <text>1/2の料金ではなく、第１研修室+第２研修室の料金のため注意</text>
  </threadedComment>
  <threadedComment ref="E97" dT="2022-09-22T01:26:25.17" personId="{DB7ED15A-ACDD-47A9-A72C-356E1B0E9A51}" id="{E053D1AF-AC26-43B9-B878-CB7F3CCB47CA}">
    <text>1/2の料金ではなく、第１研修室+第２研修室の料金のため注意</text>
  </threadedComment>
  <threadedComment ref="F97" dT="2022-09-22T01:26:28.42" personId="{DB7ED15A-ACDD-47A9-A72C-356E1B0E9A51}" id="{D3B872FD-31E0-475C-B24E-FB9AAD377882}">
    <text>1/2の料金ではなく、第１研修室+第２研修室の料金のため注意</text>
  </threadedComment>
  <threadedComment ref="G97" dT="2022-09-22T01:26:34.13" personId="{DB7ED15A-ACDD-47A9-A72C-356E1B0E9A51}" id="{1EE772DE-68E6-49EC-A5A3-7546FDE87A0A}">
    <text>1/2の料金ではなく、第１研修室+第２研修室の料金のため注意</text>
  </threadedComment>
  <threadedComment ref="H97" dT="2022-09-22T01:26:37.74" personId="{DB7ED15A-ACDD-47A9-A72C-356E1B0E9A51}" id="{DF0695C6-C045-4482-B5E9-4217560C8AEA}">
    <text>1/2の料金ではなく、第１研修室+第２研修室の料金のため注意</text>
  </threadedComment>
  <threadedComment ref="A107" dT="2023-02-10T07:07:13.21" personId="{FABB2944-879C-4F99-9776-1499A47E6504}" id="{AC4066E6-C1FC-4CFB-86C1-C512B385852A}">
    <text>【福祉団体料金　1/3割引】×2で計算しています。</text>
  </threadedComment>
  <threadedComment ref="D112" dT="2022-09-22T01:22:57.89" personId="{DB7ED15A-ACDD-47A9-A72C-356E1B0E9A51}" id="{002FE77C-FB42-4F4B-948C-03ACCE09F527}">
    <text>2/3の料金ではなく、身障第１集会室+身障第２集会室の料金のため注意</text>
  </threadedComment>
  <threadedComment ref="E112" dT="2022-09-22T01:23:02.06" personId="{DB7ED15A-ACDD-47A9-A72C-356E1B0E9A51}" id="{BD4ECCF7-B378-4131-9519-68F922206F6F}">
    <text>2/3の料金ではなく、身障第１集会室+身障第２集会室の料金のため注意</text>
  </threadedComment>
  <threadedComment ref="F112" dT="2022-09-22T01:23:05.74" personId="{DB7ED15A-ACDD-47A9-A72C-356E1B0E9A51}" id="{A591D0A2-F303-4BF1-9492-47FE3DF14417}">
    <text>2/3の料金ではなく、身障第１集会室+身障第２集会室の料金のため注意</text>
  </threadedComment>
  <threadedComment ref="G112" dT="2022-09-22T01:23:10.60" personId="{DB7ED15A-ACDD-47A9-A72C-356E1B0E9A51}" id="{1DC6C84C-A077-4C83-A3EF-AAF478A8DB81}">
    <text>2/3の料金ではなく、身障第１集会室+身障第２集会室の料金のため注意</text>
  </threadedComment>
  <threadedComment ref="H112" dT="2022-09-22T01:23:14.51" personId="{DB7ED15A-ACDD-47A9-A72C-356E1B0E9A51}" id="{7E1AD347-15CD-4FB6-A081-70C8AAD81744}">
    <text>2/3の料金ではなく、身障第１集会室+身障第２集会室の料金のため注意</text>
  </threadedComment>
  <threadedComment ref="D132" dT="2022-09-22T01:26:18.57" personId="{DB7ED15A-ACDD-47A9-A72C-356E1B0E9A51}" id="{15E97DF8-5109-4B4B-AF74-A4FD2501B3BE}">
    <text>2/3の料金ではなく、第１研修室+第２研修室の料金のため注意</text>
  </threadedComment>
  <threadedComment ref="E132" dT="2022-09-22T01:26:25.17" personId="{DB7ED15A-ACDD-47A9-A72C-356E1B0E9A51}" id="{221263FA-BAE2-41C4-B007-F42582EE3E46}">
    <text>2/3の料金ではなく、第１研修室+第２研修室の料金のため注意</text>
  </threadedComment>
  <threadedComment ref="F132" dT="2022-09-22T01:26:28.42" personId="{DB7ED15A-ACDD-47A9-A72C-356E1B0E9A51}" id="{F649ED33-DC4F-4548-93EF-E5D8B55BCB98}">
    <text>2/3の料金ではなく、第１研修室+第２研修室の料金のため注意</text>
  </threadedComment>
  <threadedComment ref="G132" dT="2022-09-22T01:26:34.13" personId="{DB7ED15A-ACDD-47A9-A72C-356E1B0E9A51}" id="{804B47AD-6282-4819-A722-A9563A26F667}">
    <text>2/3の料金ではなく、第１研修室+第２研修室の料金のため注意</text>
  </threadedComment>
  <threadedComment ref="H132" dT="2022-09-22T01:26:37.74" personId="{DB7ED15A-ACDD-47A9-A72C-356E1B0E9A51}" id="{FDD12BDD-876E-4944-8455-15F8AE59E959}">
    <text>2/3の料金ではなく、第１研修室+第２研修室の料金のため注意</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22"/>
  <sheetViews>
    <sheetView tabSelected="1" view="pageBreakPreview" zoomScale="83" zoomScaleNormal="100" zoomScaleSheetLayoutView="83" workbookViewId="0">
      <selection activeCell="R9" sqref="R9"/>
    </sheetView>
  </sheetViews>
  <sheetFormatPr defaultRowHeight="13.5" x14ac:dyDescent="0.15"/>
  <cols>
    <col min="1" max="1" width="3.75" customWidth="1"/>
    <col min="2" max="2" width="7.75" customWidth="1"/>
    <col min="3" max="3" width="4.375" customWidth="1"/>
    <col min="4" max="4" width="5.5" customWidth="1"/>
    <col min="5" max="5" width="3" customWidth="1"/>
    <col min="6" max="6" width="5.5" customWidth="1"/>
    <col min="7" max="7" width="3" customWidth="1"/>
    <col min="8" max="8" width="7.75" customWidth="1"/>
    <col min="9" max="9" width="3" customWidth="1"/>
    <col min="10" max="11" width="7.75" customWidth="1"/>
    <col min="12" max="12" width="3" hidden="1" customWidth="1"/>
    <col min="13" max="17" width="3" customWidth="1"/>
    <col min="18" max="18" width="7.25" bestFit="1" customWidth="1"/>
    <col min="19" max="19" width="3.5" bestFit="1" customWidth="1"/>
    <col min="20" max="21" width="2.875" customWidth="1"/>
    <col min="22" max="23" width="2.875" hidden="1" customWidth="1"/>
    <col min="24" max="24" width="2.875" customWidth="1"/>
    <col min="25" max="25" width="2" customWidth="1"/>
    <col min="26" max="26" width="3.875" customWidth="1"/>
    <col min="27" max="27" width="2.875" customWidth="1"/>
    <col min="28" max="28" width="1.375" customWidth="1"/>
  </cols>
  <sheetData>
    <row r="1" spans="1:47" x14ac:dyDescent="0.15">
      <c r="B1" s="457" t="s">
        <v>119</v>
      </c>
      <c r="C1" s="459"/>
      <c r="D1" s="454" t="s">
        <v>133</v>
      </c>
      <c r="E1" s="455"/>
      <c r="F1" s="455"/>
      <c r="G1" s="455"/>
      <c r="H1" s="455"/>
      <c r="I1" s="455"/>
      <c r="J1" s="455"/>
      <c r="K1" s="456"/>
      <c r="L1" s="454" t="s">
        <v>4</v>
      </c>
      <c r="M1" s="455"/>
      <c r="N1" s="455"/>
      <c r="O1" s="456"/>
      <c r="P1" s="14"/>
      <c r="Q1" s="14"/>
      <c r="X1" s="467" t="s">
        <v>390</v>
      </c>
      <c r="Y1" s="467"/>
      <c r="Z1" s="467"/>
      <c r="AA1" s="467"/>
    </row>
    <row r="2" spans="1:47" ht="31.5" customHeight="1" x14ac:dyDescent="0.15">
      <c r="B2" s="457"/>
      <c r="C2" s="459"/>
      <c r="D2" s="457"/>
      <c r="E2" s="458"/>
      <c r="F2" s="458"/>
      <c r="G2" s="458"/>
      <c r="H2" s="458"/>
      <c r="I2" s="458"/>
      <c r="J2" s="458"/>
      <c r="K2" s="459"/>
      <c r="L2" s="457"/>
      <c r="M2" s="458"/>
      <c r="N2" s="458"/>
      <c r="O2" s="459"/>
      <c r="S2" s="76"/>
      <c r="X2" s="468"/>
      <c r="Y2" s="469"/>
      <c r="Z2" s="469"/>
      <c r="AA2" s="469"/>
    </row>
    <row r="4" spans="1:47" ht="24" customHeight="1" x14ac:dyDescent="0.15">
      <c r="A4" s="416" t="s">
        <v>3</v>
      </c>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row>
    <row r="5" spans="1:47" ht="12" customHeight="1" x14ac:dyDescent="0.15">
      <c r="A5" s="5"/>
      <c r="B5" s="5"/>
      <c r="C5" s="5"/>
      <c r="D5" s="5"/>
      <c r="E5" s="5"/>
      <c r="F5" s="5"/>
      <c r="G5" s="5"/>
      <c r="H5" s="5"/>
      <c r="I5" s="5"/>
      <c r="J5" s="5"/>
      <c r="K5" s="5"/>
      <c r="L5" s="5"/>
      <c r="M5" s="5"/>
      <c r="N5" s="5"/>
      <c r="O5" s="5"/>
      <c r="P5" s="5"/>
      <c r="Q5" s="5"/>
      <c r="R5" s="5"/>
      <c r="S5" s="5"/>
      <c r="T5" s="5"/>
      <c r="U5" s="5"/>
      <c r="V5" s="5"/>
      <c r="W5" s="5"/>
      <c r="X5" s="5"/>
      <c r="Y5" s="5"/>
      <c r="Z5" s="5"/>
      <c r="AA5" s="5"/>
    </row>
    <row r="6" spans="1:47" s="6" customFormat="1" ht="15" x14ac:dyDescent="0.15">
      <c r="A6" s="14" t="s">
        <v>29</v>
      </c>
      <c r="B6" s="15"/>
      <c r="C6" s="14" t="s">
        <v>93</v>
      </c>
      <c r="D6" s="14"/>
      <c r="E6" s="14"/>
      <c r="F6" s="14"/>
      <c r="G6" s="14"/>
      <c r="H6" s="14"/>
      <c r="I6" s="54"/>
      <c r="J6" s="14" t="s">
        <v>94</v>
      </c>
      <c r="K6" s="16"/>
      <c r="L6" s="14"/>
      <c r="M6" s="14"/>
      <c r="N6" s="14"/>
      <c r="O6" s="55"/>
      <c r="P6" s="56" t="s">
        <v>92</v>
      </c>
      <c r="Q6" s="16"/>
      <c r="R6" s="16"/>
      <c r="S6" s="14"/>
      <c r="T6" s="14"/>
      <c r="U6" s="14"/>
      <c r="V6" s="14"/>
      <c r="W6" s="14"/>
      <c r="X6" s="14"/>
      <c r="Y6" s="14"/>
      <c r="Z6" s="14"/>
      <c r="AA6" s="14"/>
      <c r="AB6" s="12"/>
      <c r="AC6" s="12"/>
    </row>
    <row r="7" spans="1:47" ht="22.5" customHeight="1" x14ac:dyDescent="0.15">
      <c r="A7" s="417" t="s">
        <v>5</v>
      </c>
      <c r="B7" s="108" t="s">
        <v>90</v>
      </c>
      <c r="C7" s="481"/>
      <c r="D7" s="482"/>
      <c r="E7" s="482"/>
      <c r="F7" s="482"/>
      <c r="G7" s="482"/>
      <c r="H7" s="482"/>
      <c r="I7" s="483"/>
      <c r="J7" s="423" t="s">
        <v>385</v>
      </c>
      <c r="K7" s="424"/>
      <c r="L7" s="424"/>
      <c r="M7" s="424"/>
      <c r="N7" s="424"/>
      <c r="O7" s="425"/>
      <c r="P7" s="470"/>
      <c r="Q7" s="471"/>
      <c r="R7" s="471"/>
      <c r="S7" s="471"/>
      <c r="T7" s="471"/>
      <c r="U7" s="471"/>
      <c r="V7" s="471"/>
      <c r="W7" s="471"/>
      <c r="X7" s="471"/>
      <c r="Y7" s="471"/>
      <c r="Z7" s="471"/>
      <c r="AA7" s="472"/>
      <c r="AE7" s="110"/>
      <c r="AF7" s="110"/>
      <c r="AG7" s="110"/>
      <c r="AH7" s="110"/>
      <c r="AI7" s="110"/>
      <c r="AJ7" s="110"/>
      <c r="AK7" s="110"/>
      <c r="AL7" s="110"/>
      <c r="AM7" s="110"/>
      <c r="AN7" s="110"/>
      <c r="AO7" s="110"/>
      <c r="AP7" s="110"/>
      <c r="AQ7" s="110"/>
      <c r="AR7" s="110"/>
      <c r="AS7" s="110"/>
      <c r="AT7" s="110"/>
      <c r="AU7" s="110"/>
    </row>
    <row r="8" spans="1:47" ht="22.5" customHeight="1" x14ac:dyDescent="0.15">
      <c r="A8" s="418"/>
      <c r="B8" s="48" t="s">
        <v>89</v>
      </c>
      <c r="C8" s="484"/>
      <c r="D8" s="485"/>
      <c r="E8" s="485"/>
      <c r="F8" s="485"/>
      <c r="G8" s="485"/>
      <c r="H8" s="485"/>
      <c r="I8" s="486"/>
      <c r="J8" s="402" t="s">
        <v>427</v>
      </c>
      <c r="K8" s="403"/>
      <c r="L8" s="403"/>
      <c r="M8" s="403"/>
      <c r="N8" s="403"/>
      <c r="O8" s="404"/>
      <c r="P8" s="460"/>
      <c r="Q8" s="461"/>
      <c r="R8" s="461"/>
      <c r="S8" s="461"/>
      <c r="T8" s="461"/>
      <c r="U8" s="461"/>
      <c r="V8" s="461"/>
      <c r="W8" s="461"/>
      <c r="X8" s="461"/>
      <c r="Y8" s="461"/>
      <c r="Z8" s="461"/>
      <c r="AA8" s="462"/>
    </row>
    <row r="9" spans="1:47" ht="22.5" customHeight="1" x14ac:dyDescent="0.15">
      <c r="A9" s="418"/>
      <c r="B9" s="432" t="s">
        <v>0</v>
      </c>
      <c r="C9" s="14" t="s">
        <v>39</v>
      </c>
      <c r="D9" s="52"/>
      <c r="E9" s="14" t="s">
        <v>14</v>
      </c>
      <c r="F9" s="473"/>
      <c r="G9" s="473"/>
      <c r="H9" s="473"/>
      <c r="I9" s="474"/>
      <c r="J9" s="402" t="s">
        <v>428</v>
      </c>
      <c r="K9" s="403"/>
      <c r="L9" s="403"/>
      <c r="M9" s="403"/>
      <c r="N9" s="403"/>
      <c r="O9" s="404"/>
      <c r="P9" s="313"/>
      <c r="Q9" s="314" t="s">
        <v>429</v>
      </c>
      <c r="R9" s="315"/>
      <c r="S9" s="316" t="s">
        <v>430</v>
      </c>
      <c r="T9" s="314"/>
      <c r="U9" s="314"/>
      <c r="V9" s="314"/>
      <c r="W9" s="314"/>
      <c r="X9" s="314"/>
      <c r="Y9" s="314"/>
      <c r="Z9" s="314"/>
      <c r="AA9" s="317"/>
    </row>
    <row r="10" spans="1:47" ht="22.5" customHeight="1" x14ac:dyDescent="0.15">
      <c r="A10" s="418"/>
      <c r="B10" s="432"/>
      <c r="C10" s="487"/>
      <c r="D10" s="488"/>
      <c r="E10" s="488"/>
      <c r="F10" s="488"/>
      <c r="G10" s="488"/>
      <c r="H10" s="488"/>
      <c r="I10" s="489"/>
      <c r="J10" s="49" t="s">
        <v>115</v>
      </c>
      <c r="K10" s="50"/>
      <c r="L10" s="50"/>
      <c r="M10" s="478"/>
      <c r="N10" s="478"/>
      <c r="O10" s="50" t="s">
        <v>129</v>
      </c>
      <c r="P10" s="50"/>
      <c r="Q10" s="50"/>
      <c r="R10" s="50"/>
      <c r="S10" s="50"/>
      <c r="T10" s="478"/>
      <c r="U10" s="478"/>
      <c r="V10" s="319"/>
      <c r="W10" s="319"/>
      <c r="X10" s="50" t="s">
        <v>128</v>
      </c>
      <c r="Y10" s="50"/>
      <c r="Z10" s="50"/>
      <c r="AA10" s="51"/>
    </row>
    <row r="11" spans="1:47" ht="22.5" customHeight="1" x14ac:dyDescent="0.15">
      <c r="A11" s="418"/>
      <c r="B11" s="432"/>
      <c r="C11" s="490"/>
      <c r="D11" s="491"/>
      <c r="E11" s="491"/>
      <c r="F11" s="491"/>
      <c r="G11" s="491"/>
      <c r="H11" s="491"/>
      <c r="I11" s="492"/>
      <c r="J11" s="402" t="s">
        <v>138</v>
      </c>
      <c r="K11" s="403"/>
      <c r="L11" s="403"/>
      <c r="M11" s="403"/>
      <c r="N11" s="403"/>
      <c r="O11" s="404"/>
      <c r="P11" s="463"/>
      <c r="Q11" s="464"/>
      <c r="R11" s="464"/>
      <c r="S11" s="464"/>
      <c r="T11" s="464"/>
      <c r="U11" s="464"/>
      <c r="V11" s="464"/>
      <c r="W11" s="464"/>
      <c r="X11" s="464"/>
      <c r="Y11" s="464"/>
      <c r="Z11" s="464"/>
      <c r="AA11" s="465"/>
    </row>
    <row r="12" spans="1:47" ht="22.5" customHeight="1" x14ac:dyDescent="0.15">
      <c r="A12" s="419"/>
      <c r="B12" s="279" t="s">
        <v>6</v>
      </c>
      <c r="C12" s="475"/>
      <c r="D12" s="476"/>
      <c r="E12" s="476"/>
      <c r="F12" s="476"/>
      <c r="G12" s="476"/>
      <c r="H12" s="476"/>
      <c r="I12" s="477"/>
      <c r="J12" s="279" t="s">
        <v>91</v>
      </c>
      <c r="K12" s="475"/>
      <c r="L12" s="476"/>
      <c r="M12" s="476"/>
      <c r="N12" s="476"/>
      <c r="O12" s="476"/>
      <c r="P12" s="477"/>
      <c r="Q12" s="18" t="s">
        <v>31</v>
      </c>
      <c r="R12" s="73"/>
      <c r="S12" s="20" t="s">
        <v>14</v>
      </c>
      <c r="T12" s="466"/>
      <c r="U12" s="466"/>
      <c r="V12" s="320"/>
      <c r="W12" s="320"/>
      <c r="X12" s="20" t="s">
        <v>14</v>
      </c>
      <c r="Y12" s="466"/>
      <c r="Z12" s="466"/>
      <c r="AA12" s="495"/>
    </row>
    <row r="13" spans="1:47" x14ac:dyDescent="0.15">
      <c r="A13" s="17" t="s">
        <v>25</v>
      </c>
      <c r="B13" s="10"/>
      <c r="C13" s="7"/>
      <c r="D13" s="8"/>
      <c r="E13" s="8"/>
      <c r="F13" s="8"/>
      <c r="G13" s="8"/>
      <c r="H13" s="8"/>
      <c r="I13" s="8"/>
      <c r="J13" s="7"/>
      <c r="K13" s="7"/>
      <c r="L13" s="8"/>
      <c r="M13" s="8"/>
      <c r="N13" s="8"/>
      <c r="O13" s="8"/>
      <c r="P13" s="8"/>
      <c r="Q13" s="8"/>
      <c r="R13" s="8"/>
      <c r="S13" s="8"/>
      <c r="T13" s="8"/>
      <c r="U13" s="8"/>
      <c r="V13" s="8"/>
      <c r="W13" s="8"/>
      <c r="X13" s="8"/>
      <c r="Y13" s="8"/>
      <c r="Z13" s="8"/>
      <c r="AA13" s="7"/>
    </row>
    <row r="14" spans="1:47" ht="27" customHeight="1" x14ac:dyDescent="0.15">
      <c r="A14" s="61" t="s">
        <v>36</v>
      </c>
      <c r="B14" s="61"/>
      <c r="C14" s="61"/>
      <c r="D14" s="61"/>
      <c r="E14" s="61"/>
      <c r="F14" s="61"/>
      <c r="G14" s="61"/>
      <c r="H14" s="61"/>
      <c r="I14" s="61"/>
      <c r="J14" s="9"/>
      <c r="K14" s="21"/>
      <c r="S14" s="76" t="s">
        <v>132</v>
      </c>
      <c r="T14" s="318"/>
      <c r="U14" t="s">
        <v>7</v>
      </c>
      <c r="X14" s="318"/>
      <c r="Y14" t="s">
        <v>8</v>
      </c>
      <c r="Z14" s="318"/>
      <c r="AA14" t="s">
        <v>9</v>
      </c>
      <c r="AB14" s="10"/>
    </row>
    <row r="15" spans="1:47" ht="33" customHeight="1" x14ac:dyDescent="0.15">
      <c r="A15" s="398" t="s">
        <v>30</v>
      </c>
      <c r="B15" s="398"/>
      <c r="C15" s="398"/>
      <c r="D15" s="398"/>
      <c r="E15" s="398"/>
      <c r="F15" s="398"/>
      <c r="G15" s="398"/>
      <c r="H15" s="398"/>
      <c r="I15" s="398"/>
      <c r="J15" s="398"/>
      <c r="K15" s="398"/>
      <c r="L15" s="398"/>
      <c r="M15" s="398"/>
      <c r="N15" s="398"/>
      <c r="R15" s="76"/>
      <c r="S15" s="76"/>
    </row>
    <row r="16" spans="1:47" ht="12.75" customHeight="1" thickBot="1" x14ac:dyDescent="0.2">
      <c r="A16" s="399" t="s">
        <v>28</v>
      </c>
      <c r="B16" s="399"/>
      <c r="C16" s="399"/>
      <c r="D16" s="399"/>
      <c r="E16" s="399"/>
      <c r="F16" s="399"/>
      <c r="G16" s="399"/>
      <c r="H16" s="399"/>
      <c r="I16" s="399"/>
      <c r="J16" s="13"/>
      <c r="K16" s="13"/>
      <c r="L16" s="13"/>
      <c r="M16" s="13"/>
      <c r="N16" s="13"/>
    </row>
    <row r="17" spans="1:32" ht="30.75" customHeight="1" thickBot="1" x14ac:dyDescent="0.2">
      <c r="A17" s="371" t="s">
        <v>120</v>
      </c>
      <c r="B17" s="372"/>
      <c r="C17" s="372"/>
      <c r="D17" s="372"/>
      <c r="E17" s="372"/>
      <c r="F17" s="372"/>
      <c r="G17" s="372"/>
      <c r="H17" s="372"/>
      <c r="I17" s="372"/>
      <c r="J17" s="373"/>
      <c r="K17" s="496" t="str">
        <f>D32</f>
        <v/>
      </c>
      <c r="L17" s="496"/>
      <c r="M17" s="496"/>
      <c r="N17" s="496"/>
      <c r="O17" s="496"/>
      <c r="P17" s="496"/>
      <c r="Q17" s="496"/>
      <c r="R17" s="496"/>
      <c r="S17" s="496"/>
      <c r="T17" s="496"/>
      <c r="U17" s="496"/>
      <c r="V17" s="496"/>
      <c r="W17" s="496"/>
      <c r="X17" s="496"/>
      <c r="Y17" s="496"/>
      <c r="Z17" s="375" t="s">
        <v>12</v>
      </c>
      <c r="AA17" s="376"/>
    </row>
    <row r="18" spans="1:32" ht="37.5" customHeight="1" x14ac:dyDescent="0.15">
      <c r="A18" s="377" t="s">
        <v>1</v>
      </c>
      <c r="B18" s="378"/>
      <c r="C18" s="378"/>
      <c r="D18" s="381" t="s">
        <v>37</v>
      </c>
      <c r="E18" s="382"/>
      <c r="F18" s="382"/>
      <c r="G18" s="383"/>
      <c r="H18" s="384" t="s">
        <v>2</v>
      </c>
      <c r="I18" s="378"/>
      <c r="J18" s="385"/>
      <c r="K18" s="388" t="s">
        <v>38</v>
      </c>
      <c r="L18" s="499"/>
      <c r="M18" s="384" t="s">
        <v>11</v>
      </c>
      <c r="N18" s="378"/>
      <c r="O18" s="378"/>
      <c r="P18" s="378"/>
      <c r="Q18" s="390"/>
      <c r="R18" s="392" t="s">
        <v>134</v>
      </c>
      <c r="S18" s="393"/>
      <c r="T18" s="393"/>
      <c r="U18" s="393"/>
      <c r="V18" s="393"/>
      <c r="W18" s="393"/>
      <c r="X18" s="393"/>
      <c r="Y18" s="393"/>
      <c r="Z18" s="393"/>
      <c r="AA18" s="394"/>
    </row>
    <row r="19" spans="1:32" ht="27.75" customHeight="1" x14ac:dyDescent="0.15">
      <c r="A19" s="377"/>
      <c r="B19" s="378"/>
      <c r="C19" s="378"/>
      <c r="D19" s="384"/>
      <c r="E19" s="378"/>
      <c r="F19" s="378"/>
      <c r="G19" s="385"/>
      <c r="H19" s="384"/>
      <c r="I19" s="378"/>
      <c r="J19" s="385"/>
      <c r="K19" s="388"/>
      <c r="L19" s="388"/>
      <c r="M19" s="384"/>
      <c r="N19" s="378"/>
      <c r="O19" s="378"/>
      <c r="P19" s="378"/>
      <c r="Q19" s="390"/>
      <c r="R19" s="395" t="s">
        <v>131</v>
      </c>
      <c r="S19" s="396"/>
      <c r="T19" s="396"/>
      <c r="U19" s="396"/>
      <c r="V19" s="396"/>
      <c r="W19" s="396"/>
      <c r="X19" s="396"/>
      <c r="Y19" s="396"/>
      <c r="Z19" s="396"/>
      <c r="AA19" s="397"/>
    </row>
    <row r="20" spans="1:32" ht="27" customHeight="1" x14ac:dyDescent="0.15">
      <c r="A20" s="379"/>
      <c r="B20" s="380"/>
      <c r="C20" s="380"/>
      <c r="D20" s="386"/>
      <c r="E20" s="380"/>
      <c r="F20" s="380"/>
      <c r="G20" s="387"/>
      <c r="H20" s="386"/>
      <c r="I20" s="380"/>
      <c r="J20" s="387"/>
      <c r="K20" s="389"/>
      <c r="L20" s="389"/>
      <c r="M20" s="386"/>
      <c r="N20" s="380"/>
      <c r="O20" s="380"/>
      <c r="P20" s="380"/>
      <c r="Q20" s="391"/>
      <c r="R20" s="367" t="s">
        <v>2</v>
      </c>
      <c r="S20" s="368"/>
      <c r="T20" s="368"/>
      <c r="U20" s="368"/>
      <c r="V20" s="89"/>
      <c r="W20" s="89"/>
      <c r="X20" s="369" t="s">
        <v>130</v>
      </c>
      <c r="Y20" s="369"/>
      <c r="Z20" s="369"/>
      <c r="AA20" s="370"/>
    </row>
    <row r="21" spans="1:32" ht="30" customHeight="1" x14ac:dyDescent="0.15">
      <c r="A21" s="479"/>
      <c r="B21" s="480"/>
      <c r="C21" s="480"/>
      <c r="D21" s="77"/>
      <c r="E21" s="84" t="s">
        <v>8</v>
      </c>
      <c r="F21" s="81"/>
      <c r="G21" s="86" t="s">
        <v>9</v>
      </c>
      <c r="H21" s="283"/>
      <c r="I21" s="70" t="s">
        <v>10</v>
      </c>
      <c r="J21" s="310"/>
      <c r="K21" s="79"/>
      <c r="L21" s="282" t="str">
        <f>IFERROR(INDEX(料金区分!$C$8:$AC$33,MATCH(H21,料金区分!$B$8:$B$33),MATCH(J21,料金区分!$C$7:$AC$7)),"")</f>
        <v/>
      </c>
      <c r="M21" s="443" t="str" cm="1">
        <f t="array" ref="M21">IFERROR(_xlfn.IFS($X$2="一般",INDEX(料金表!$L$4:$AD$35,_xlfn.XMATCH(A21,料金表!$K$4:$K$35),_xlfn.XMATCH(L21,料金表!$L$2:$AD$2)),$X$2="福祉",INDEX(料金表!$L$39:$AD$70,_xlfn.XMATCH(A21,料金表!$K$39:$K$70),_xlfn.XMATCH(L21,料金表!$L$37:$AD$37)),$X$2="2分の1",INDEX(料金表!$L$74:$AD$105,_xlfn.XMATCH(A21,料金表!$K$74:$K$105),_xlfn.XMATCH(L21,料金表!$L$72:$AD$72)),$X$2="3分の2",INDEX(料金表!$L$109:$AD$140,_xlfn.XMATCH(A21,料金表!$K$109:$K$140),_xlfn.XMATCH(L21,料金表!$L$107:$AD$107)),$X$2="減免",0),"")</f>
        <v/>
      </c>
      <c r="N21" s="444"/>
      <c r="O21" s="444"/>
      <c r="P21" s="444"/>
      <c r="Q21" s="91"/>
      <c r="R21" s="107"/>
      <c r="S21" s="71" t="s">
        <v>10</v>
      </c>
      <c r="T21" s="452"/>
      <c r="U21" s="453"/>
      <c r="V21" s="286">
        <f>T21-R21</f>
        <v>0</v>
      </c>
      <c r="W21" s="287">
        <f>ROUNDUP(V21*24,0)</f>
        <v>0</v>
      </c>
      <c r="X21" s="448" t="str" cm="1">
        <f t="array" ref="X21">_xlfn.IFS($X$2="","",A21="2階　体育館",W21*料金表!$C$147,TRUE,"")</f>
        <v/>
      </c>
      <c r="Y21" s="449"/>
      <c r="Z21" s="449"/>
      <c r="AA21" s="321"/>
      <c r="AD21" s="98"/>
      <c r="AE21" s="98"/>
      <c r="AF21" s="99"/>
    </row>
    <row r="22" spans="1:32" ht="30" customHeight="1" x14ac:dyDescent="0.15">
      <c r="A22" s="445"/>
      <c r="B22" s="446"/>
      <c r="C22" s="447"/>
      <c r="D22" s="78"/>
      <c r="E22" s="85" t="s">
        <v>8</v>
      </c>
      <c r="F22" s="82"/>
      <c r="G22" s="83" t="s">
        <v>9</v>
      </c>
      <c r="H22" s="284"/>
      <c r="I22" s="70" t="s">
        <v>10</v>
      </c>
      <c r="J22" s="311"/>
      <c r="K22" s="80"/>
      <c r="L22" s="285" t="str">
        <f>IFERROR(INDEX(料金区分!$C$8:$AC$33,MATCH(H22,料金区分!$B$8:$B$33),MATCH(J22,料金区分!$C$7:$AC$7)),"")</f>
        <v/>
      </c>
      <c r="M22" s="443" t="str" cm="1">
        <f t="array" ref="M22">IFERROR(_xlfn.IFS($X$2="一般",INDEX(料金表!$L$4:$AD$35,_xlfn.XMATCH(A22,料金表!$K$4:$K$35),_xlfn.XMATCH(L22,料金表!$L$2:$AD$2)),$X$2="福祉",INDEX(料金表!$L$39:$AD$70,_xlfn.XMATCH(A22,料金表!$K$39:$K$70),_xlfn.XMATCH(L22,料金表!$L$37:$AD$37)),$X$2="2分の1",INDEX(料金表!$L$74:$AD$105,_xlfn.XMATCH(A22,料金表!$K$74:$K$105),_xlfn.XMATCH(L22,料金表!$L$72:$AD$72)),$X$2="3分の2",INDEX(料金表!$L$109:$AD$140,_xlfn.XMATCH(A22,料金表!$K$109:$K$140),_xlfn.XMATCH(L22,料金表!$L$107:$AD$107)),$X$2="減免",0),"")</f>
        <v/>
      </c>
      <c r="N22" s="444"/>
      <c r="O22" s="444"/>
      <c r="P22" s="444"/>
      <c r="Q22" s="91"/>
      <c r="R22" s="107"/>
      <c r="S22" s="71" t="s">
        <v>10</v>
      </c>
      <c r="T22" s="450"/>
      <c r="U22" s="451"/>
      <c r="V22" s="286">
        <f t="shared" ref="V22:V30" si="0">T22-R22</f>
        <v>0</v>
      </c>
      <c r="W22" s="287">
        <f t="shared" ref="W22:W30" si="1">ROUNDUP(V22*24,0)</f>
        <v>0</v>
      </c>
      <c r="X22" s="448" t="str" cm="1">
        <f t="array" ref="X22">_xlfn.IFS($X$2="","",A22="2階　体育館",W22*料金表!$C$147,TRUE,"")</f>
        <v/>
      </c>
      <c r="Y22" s="449"/>
      <c r="Z22" s="449"/>
      <c r="AA22" s="321"/>
    </row>
    <row r="23" spans="1:32" ht="30" customHeight="1" x14ac:dyDescent="0.15">
      <c r="A23" s="445"/>
      <c r="B23" s="446"/>
      <c r="C23" s="447"/>
      <c r="D23" s="78"/>
      <c r="E23" s="85" t="s">
        <v>8</v>
      </c>
      <c r="F23" s="82"/>
      <c r="G23" s="83" t="s">
        <v>9</v>
      </c>
      <c r="H23" s="284"/>
      <c r="I23" s="70" t="s">
        <v>10</v>
      </c>
      <c r="J23" s="311"/>
      <c r="K23" s="80"/>
      <c r="L23" s="285" t="str">
        <f>IFERROR(INDEX(料金区分!$C$8:$AC$33,MATCH(H23,料金区分!$B$8:$B$33),MATCH(J23,料金区分!$C$7:$AC$7)),"")</f>
        <v/>
      </c>
      <c r="M23" s="443" t="str" cm="1">
        <f t="array" ref="M23">IFERROR(_xlfn.IFS($X$2="一般",INDEX(料金表!$L$4:$AD$35,_xlfn.XMATCH(A23,料金表!$K$4:$K$35),_xlfn.XMATCH(L23,料金表!$L$2:$AD$2)),$X$2="福祉",INDEX(料金表!$L$39:$AD$70,_xlfn.XMATCH(A23,料金表!$K$39:$K$70),_xlfn.XMATCH(L23,料金表!$L$37:$AD$37)),$X$2="2分の1",INDEX(料金表!$L$74:$AD$105,_xlfn.XMATCH(A23,料金表!$K$74:$K$105),_xlfn.XMATCH(L23,料金表!$L$72:$AD$72)),$X$2="3分の2",INDEX(料金表!$L$109:$AD$140,_xlfn.XMATCH(A23,料金表!$K$109:$K$140),_xlfn.XMATCH(L23,料金表!$L$107:$AD$107)),$X$2="減免",0),"")</f>
        <v/>
      </c>
      <c r="N23" s="444"/>
      <c r="O23" s="444"/>
      <c r="P23" s="444"/>
      <c r="Q23" s="91"/>
      <c r="R23" s="107"/>
      <c r="S23" s="71" t="s">
        <v>10</v>
      </c>
      <c r="T23" s="450"/>
      <c r="U23" s="451"/>
      <c r="V23" s="286">
        <f t="shared" si="0"/>
        <v>0</v>
      </c>
      <c r="W23" s="287">
        <f t="shared" si="1"/>
        <v>0</v>
      </c>
      <c r="X23" s="448" t="str" cm="1">
        <f t="array" ref="X23">_xlfn.IFS($X$2="","",A23="2階　体育館",W23*料金表!$C$147,TRUE,"")</f>
        <v/>
      </c>
      <c r="Y23" s="449"/>
      <c r="Z23" s="449"/>
      <c r="AA23" s="321"/>
    </row>
    <row r="24" spans="1:32" ht="30" customHeight="1" x14ac:dyDescent="0.15">
      <c r="A24" s="445"/>
      <c r="B24" s="446"/>
      <c r="C24" s="447"/>
      <c r="D24" s="78"/>
      <c r="E24" s="85" t="s">
        <v>8</v>
      </c>
      <c r="F24" s="82"/>
      <c r="G24" s="83" t="s">
        <v>9</v>
      </c>
      <c r="H24" s="284"/>
      <c r="I24" s="70" t="s">
        <v>10</v>
      </c>
      <c r="J24" s="311"/>
      <c r="K24" s="80"/>
      <c r="L24" s="285" t="str">
        <f>IFERROR(INDEX(料金区分!$C$8:$AC$33,MATCH(H24,料金区分!$B$8:$B$33),MATCH(J24,料金区分!$C$7:$AC$7)),"")</f>
        <v/>
      </c>
      <c r="M24" s="443" t="str" cm="1">
        <f t="array" ref="M24">IFERROR(_xlfn.IFS($X$2="一般",INDEX(料金表!$L$4:$AD$35,_xlfn.XMATCH(A24,料金表!$K$4:$K$35),_xlfn.XMATCH(L24,料金表!$L$2:$AD$2)),$X$2="福祉",INDEX(料金表!$L$39:$AD$70,_xlfn.XMATCH(A24,料金表!$K$39:$K$70),_xlfn.XMATCH(L24,料金表!$L$37:$AD$37)),$X$2="2分の1",INDEX(料金表!$L$74:$AD$105,_xlfn.XMATCH(A24,料金表!$K$74:$K$105),_xlfn.XMATCH(L24,料金表!$L$72:$AD$72)),$X$2="3分の2",INDEX(料金表!$L$109:$AD$140,_xlfn.XMATCH(A24,料金表!$K$109:$K$140),_xlfn.XMATCH(L24,料金表!$L$107:$AD$107)),$X$2="減免",0),"")</f>
        <v/>
      </c>
      <c r="N24" s="444"/>
      <c r="O24" s="444"/>
      <c r="P24" s="444"/>
      <c r="Q24" s="91"/>
      <c r="R24" s="107"/>
      <c r="S24" s="71" t="s">
        <v>10</v>
      </c>
      <c r="T24" s="450"/>
      <c r="U24" s="451"/>
      <c r="V24" s="286">
        <f t="shared" si="0"/>
        <v>0</v>
      </c>
      <c r="W24" s="287">
        <f t="shared" si="1"/>
        <v>0</v>
      </c>
      <c r="X24" s="448" t="str" cm="1">
        <f t="array" ref="X24">_xlfn.IFS($X$2="","",A24="2階　体育館",W24*料金表!$C$147,TRUE,"")</f>
        <v/>
      </c>
      <c r="Y24" s="449"/>
      <c r="Z24" s="449"/>
      <c r="AA24" s="321"/>
    </row>
    <row r="25" spans="1:32" ht="30" customHeight="1" x14ac:dyDescent="0.15">
      <c r="A25" s="445"/>
      <c r="B25" s="446"/>
      <c r="C25" s="447"/>
      <c r="D25" s="78"/>
      <c r="E25" s="85" t="s">
        <v>8</v>
      </c>
      <c r="F25" s="82"/>
      <c r="G25" s="83" t="s">
        <v>9</v>
      </c>
      <c r="H25" s="284"/>
      <c r="I25" s="70" t="s">
        <v>10</v>
      </c>
      <c r="J25" s="311"/>
      <c r="K25" s="80"/>
      <c r="L25" s="285" t="str">
        <f>IFERROR(INDEX(料金区分!$C$8:$AC$33,MATCH(H25,料金区分!$B$8:$B$33),MATCH(J25,料金区分!$C$7:$AC$7)),"")</f>
        <v/>
      </c>
      <c r="M25" s="443" t="str" cm="1">
        <f t="array" ref="M25">IFERROR(_xlfn.IFS($X$2="一般",INDEX(料金表!$L$4:$AD$35,_xlfn.XMATCH(A25,料金表!$K$4:$K$35),_xlfn.XMATCH(L25,料金表!$L$2:$AD$2)),$X$2="福祉",INDEX(料金表!$L$39:$AD$70,_xlfn.XMATCH(A25,料金表!$K$39:$K$70),_xlfn.XMATCH(L25,料金表!$L$37:$AD$37)),$X$2="2分の1",INDEX(料金表!$L$74:$AD$105,_xlfn.XMATCH(A25,料金表!$K$74:$K$105),_xlfn.XMATCH(L25,料金表!$L$72:$AD$72)),$X$2="3分の2",INDEX(料金表!$L$109:$AD$140,_xlfn.XMATCH(A25,料金表!$K$109:$K$140),_xlfn.XMATCH(L25,料金表!$L$107:$AD$107)),$X$2="減免",0),"")</f>
        <v/>
      </c>
      <c r="N25" s="444"/>
      <c r="O25" s="444"/>
      <c r="P25" s="444"/>
      <c r="Q25" s="91"/>
      <c r="R25" s="107"/>
      <c r="S25" s="71" t="s">
        <v>10</v>
      </c>
      <c r="T25" s="450"/>
      <c r="U25" s="451"/>
      <c r="V25" s="286">
        <f t="shared" si="0"/>
        <v>0</v>
      </c>
      <c r="W25" s="287">
        <f t="shared" si="1"/>
        <v>0</v>
      </c>
      <c r="X25" s="448" t="str" cm="1">
        <f t="array" ref="X25">_xlfn.IFS($X$2="","",A25="2階　体育館",W25*料金表!$C$147,TRUE,"")</f>
        <v/>
      </c>
      <c r="Y25" s="449"/>
      <c r="Z25" s="449"/>
      <c r="AA25" s="321"/>
    </row>
    <row r="26" spans="1:32" ht="30" customHeight="1" x14ac:dyDescent="0.15">
      <c r="A26" s="445"/>
      <c r="B26" s="446"/>
      <c r="C26" s="447"/>
      <c r="D26" s="78"/>
      <c r="E26" s="85" t="s">
        <v>8</v>
      </c>
      <c r="F26" s="82"/>
      <c r="G26" s="83" t="s">
        <v>9</v>
      </c>
      <c r="H26" s="284"/>
      <c r="I26" s="70" t="s">
        <v>10</v>
      </c>
      <c r="J26" s="311"/>
      <c r="K26" s="80"/>
      <c r="L26" s="285" t="str">
        <f>IFERROR(INDEX(料金区分!$C$8:$AC$33,MATCH(H26,料金区分!$B$8:$B$33),MATCH(J26,料金区分!$C$7:$AC$7)),"")</f>
        <v/>
      </c>
      <c r="M26" s="443" t="str" cm="1">
        <f t="array" ref="M26">IFERROR(_xlfn.IFS($X$2="一般",INDEX(料金表!$L$4:$AD$35,_xlfn.XMATCH(A26,料金表!$K$4:$K$35),_xlfn.XMATCH(L26,料金表!$L$2:$AD$2)),$X$2="福祉",INDEX(料金表!$L$39:$AD$70,_xlfn.XMATCH(A26,料金表!$K$39:$K$70),_xlfn.XMATCH(L26,料金表!$L$37:$AD$37)),$X$2="2分の1",INDEX(料金表!$L$74:$AD$105,_xlfn.XMATCH(A26,料金表!$K$74:$K$105),_xlfn.XMATCH(L26,料金表!$L$72:$AD$72)),$X$2="3分の2",INDEX(料金表!$L$109:$AD$140,_xlfn.XMATCH(A26,料金表!$K$109:$K$140),_xlfn.XMATCH(L26,料金表!$L$107:$AD$107)),$X$2="減免",0),"")</f>
        <v/>
      </c>
      <c r="N26" s="444"/>
      <c r="O26" s="444"/>
      <c r="P26" s="444"/>
      <c r="Q26" s="91"/>
      <c r="R26" s="107"/>
      <c r="S26" s="71" t="s">
        <v>10</v>
      </c>
      <c r="T26" s="450"/>
      <c r="U26" s="451"/>
      <c r="V26" s="286">
        <f t="shared" si="0"/>
        <v>0</v>
      </c>
      <c r="W26" s="287">
        <f t="shared" si="1"/>
        <v>0</v>
      </c>
      <c r="X26" s="448" t="str" cm="1">
        <f t="array" ref="X26">_xlfn.IFS($X$2="","",A26="2階　体育館",W26*料金表!$C$147,TRUE,"")</f>
        <v/>
      </c>
      <c r="Y26" s="449"/>
      <c r="Z26" s="449"/>
      <c r="AA26" s="321"/>
    </row>
    <row r="27" spans="1:32" ht="30" customHeight="1" x14ac:dyDescent="0.15">
      <c r="A27" s="445"/>
      <c r="B27" s="446"/>
      <c r="C27" s="447"/>
      <c r="D27" s="78"/>
      <c r="E27" s="85" t="s">
        <v>8</v>
      </c>
      <c r="F27" s="82"/>
      <c r="G27" s="83" t="s">
        <v>9</v>
      </c>
      <c r="H27" s="284"/>
      <c r="I27" s="70" t="s">
        <v>10</v>
      </c>
      <c r="J27" s="311"/>
      <c r="K27" s="80"/>
      <c r="L27" s="285" t="str">
        <f>IFERROR(INDEX(料金区分!$C$8:$AC$33,MATCH(H27,料金区分!$B$8:$B$33),MATCH(J27,料金区分!$C$7:$AC$7)),"")</f>
        <v/>
      </c>
      <c r="M27" s="443" t="str" cm="1">
        <f t="array" ref="M27">IFERROR(_xlfn.IFS($X$2="一般",INDEX(料金表!$L$4:$AD$35,_xlfn.XMATCH(A27,料金表!$K$4:$K$35),_xlfn.XMATCH(L27,料金表!$L$2:$AD$2)),$X$2="福祉",INDEX(料金表!$L$39:$AD$70,_xlfn.XMATCH(A27,料金表!$K$39:$K$70),_xlfn.XMATCH(L27,料金表!$L$37:$AD$37)),$X$2="2分の1",INDEX(料金表!$L$74:$AD$105,_xlfn.XMATCH(A27,料金表!$K$74:$K$105),_xlfn.XMATCH(L27,料金表!$L$72:$AD$72)),$X$2="3分の2",INDEX(料金表!$L$109:$AD$140,_xlfn.XMATCH(A27,料金表!$K$109:$K$140),_xlfn.XMATCH(L27,料金表!$L$107:$AD$107)),$X$2="減免",0),"")</f>
        <v/>
      </c>
      <c r="N27" s="444"/>
      <c r="O27" s="444"/>
      <c r="P27" s="444"/>
      <c r="Q27" s="91"/>
      <c r="R27" s="107"/>
      <c r="S27" s="71" t="s">
        <v>10</v>
      </c>
      <c r="T27" s="450"/>
      <c r="U27" s="451"/>
      <c r="V27" s="286">
        <f t="shared" si="0"/>
        <v>0</v>
      </c>
      <c r="W27" s="287">
        <f t="shared" si="1"/>
        <v>0</v>
      </c>
      <c r="X27" s="448" t="str" cm="1">
        <f t="array" ref="X27">_xlfn.IFS($X$2="","",A27="2階　体育館",W27*料金表!$C$147,TRUE,"")</f>
        <v/>
      </c>
      <c r="Y27" s="449"/>
      <c r="Z27" s="449"/>
      <c r="AA27" s="321"/>
    </row>
    <row r="28" spans="1:32" ht="30" customHeight="1" x14ac:dyDescent="0.15">
      <c r="A28" s="445"/>
      <c r="B28" s="446"/>
      <c r="C28" s="447"/>
      <c r="D28" s="78"/>
      <c r="E28" s="85" t="s">
        <v>8</v>
      </c>
      <c r="F28" s="82"/>
      <c r="G28" s="83" t="s">
        <v>9</v>
      </c>
      <c r="H28" s="284"/>
      <c r="I28" s="70" t="s">
        <v>10</v>
      </c>
      <c r="J28" s="311"/>
      <c r="K28" s="80"/>
      <c r="L28" s="285" t="str">
        <f>IFERROR(INDEX(料金区分!$C$8:$AC$33,MATCH(H28,料金区分!$B$8:$B$33),MATCH(J28,料金区分!$C$7:$AC$7)),"")</f>
        <v/>
      </c>
      <c r="M28" s="443" t="str" cm="1">
        <f t="array" ref="M28">IFERROR(_xlfn.IFS($X$2="一般",INDEX(料金表!$L$4:$AD$35,_xlfn.XMATCH(A28,料金表!$K$4:$K$35),_xlfn.XMATCH(L28,料金表!$L$2:$AD$2)),$X$2="福祉",INDEX(料金表!$L$39:$AD$70,_xlfn.XMATCH(A28,料金表!$K$39:$K$70),_xlfn.XMATCH(L28,料金表!$L$37:$AD$37)),$X$2="2分の1",INDEX(料金表!$L$74:$AD$105,_xlfn.XMATCH(A28,料金表!$K$74:$K$105),_xlfn.XMATCH(L28,料金表!$L$72:$AD$72)),$X$2="3分の2",INDEX(料金表!$L$109:$AD$140,_xlfn.XMATCH(A28,料金表!$K$109:$K$140),_xlfn.XMATCH(L28,料金表!$L$107:$AD$107)),$X$2="減免",0),"")</f>
        <v/>
      </c>
      <c r="N28" s="444"/>
      <c r="O28" s="444"/>
      <c r="P28" s="444"/>
      <c r="Q28" s="91"/>
      <c r="R28" s="107"/>
      <c r="S28" s="71" t="s">
        <v>10</v>
      </c>
      <c r="T28" s="450"/>
      <c r="U28" s="451"/>
      <c r="V28" s="286">
        <f t="shared" si="0"/>
        <v>0</v>
      </c>
      <c r="W28" s="287">
        <f t="shared" si="1"/>
        <v>0</v>
      </c>
      <c r="X28" s="448" t="str" cm="1">
        <f t="array" ref="X28">_xlfn.IFS($X$2="","",A28="2階　体育館",W28*料金表!$C$147,TRUE,"")</f>
        <v/>
      </c>
      <c r="Y28" s="449"/>
      <c r="Z28" s="449"/>
      <c r="AA28" s="321"/>
    </row>
    <row r="29" spans="1:32" ht="30" customHeight="1" x14ac:dyDescent="0.15">
      <c r="A29" s="445"/>
      <c r="B29" s="446"/>
      <c r="C29" s="447"/>
      <c r="D29" s="78"/>
      <c r="E29" s="85" t="s">
        <v>8</v>
      </c>
      <c r="F29" s="82"/>
      <c r="G29" s="83" t="s">
        <v>9</v>
      </c>
      <c r="H29" s="284"/>
      <c r="I29" s="70" t="s">
        <v>10</v>
      </c>
      <c r="J29" s="311"/>
      <c r="K29" s="80"/>
      <c r="L29" s="285" t="str">
        <f>IFERROR(INDEX(料金区分!$C$8:$AC$33,MATCH(H29,料金区分!$B$8:$B$33),MATCH(J29,料金区分!$C$7:$AC$7)),"")</f>
        <v/>
      </c>
      <c r="M29" s="443" t="str" cm="1">
        <f t="array" ref="M29">IFERROR(_xlfn.IFS($X$2="一般",INDEX(料金表!$L$4:$AD$35,_xlfn.XMATCH(A29,料金表!$K$4:$K$35),_xlfn.XMATCH(L29,料金表!$L$2:$AD$2)),$X$2="福祉",INDEX(料金表!$L$39:$AD$70,_xlfn.XMATCH(A29,料金表!$K$39:$K$70),_xlfn.XMATCH(L29,料金表!$L$37:$AD$37)),$X$2="2分の1",INDEX(料金表!$L$74:$AD$105,_xlfn.XMATCH(A29,料金表!$K$74:$K$105),_xlfn.XMATCH(L29,料金表!$L$72:$AD$72)),$X$2="3分の2",INDEX(料金表!$L$109:$AD$140,_xlfn.XMATCH(A29,料金表!$K$109:$K$140),_xlfn.XMATCH(L29,料金表!$L$107:$AD$107)),$X$2="減免",0),"")</f>
        <v/>
      </c>
      <c r="N29" s="444"/>
      <c r="O29" s="444"/>
      <c r="P29" s="444"/>
      <c r="Q29" s="91"/>
      <c r="R29" s="107"/>
      <c r="S29" s="71" t="s">
        <v>10</v>
      </c>
      <c r="T29" s="450"/>
      <c r="U29" s="451"/>
      <c r="V29" s="286">
        <f t="shared" si="0"/>
        <v>0</v>
      </c>
      <c r="W29" s="287">
        <f t="shared" si="1"/>
        <v>0</v>
      </c>
      <c r="X29" s="448" t="str" cm="1">
        <f t="array" ref="X29">_xlfn.IFS($X$2="","",A29="2階　体育館",W29*料金表!$C$147,TRUE,"")</f>
        <v/>
      </c>
      <c r="Y29" s="449"/>
      <c r="Z29" s="449"/>
      <c r="AA29" s="321"/>
    </row>
    <row r="30" spans="1:32" ht="30" customHeight="1" x14ac:dyDescent="0.15">
      <c r="A30" s="445"/>
      <c r="B30" s="446"/>
      <c r="C30" s="447"/>
      <c r="D30" s="78"/>
      <c r="E30" s="85" t="s">
        <v>8</v>
      </c>
      <c r="F30" s="82"/>
      <c r="G30" s="83" t="s">
        <v>9</v>
      </c>
      <c r="H30" s="284"/>
      <c r="I30" s="70" t="s">
        <v>10</v>
      </c>
      <c r="J30" s="311"/>
      <c r="K30" s="80"/>
      <c r="L30" s="285" t="str">
        <f>IFERROR(INDEX(料金区分!$C$8:$AC$33,MATCH(H30,料金区分!$B$8:$B$33),MATCH(J30,料金区分!$C$7:$AC$7)),"")</f>
        <v/>
      </c>
      <c r="M30" s="443" t="str" cm="1">
        <f t="array" ref="M30">IFERROR(_xlfn.IFS($X$2="一般",INDEX(料金表!$L$4:$AD$35,_xlfn.XMATCH(A30,料金表!$K$4:$K$35),_xlfn.XMATCH(L30,料金表!$L$2:$AD$2)),$X$2="福祉",INDEX(料金表!$L$39:$AD$70,_xlfn.XMATCH(A30,料金表!$K$39:$K$70),_xlfn.XMATCH(L30,料金表!$L$37:$AD$37)),$X$2="2分の1",INDEX(料金表!$L$74:$AD$105,_xlfn.XMATCH(A30,料金表!$K$74:$K$105),_xlfn.XMATCH(L30,料金表!$L$72:$AD$72)),$X$2="3分の2",INDEX(料金表!$L$109:$AD$140,_xlfn.XMATCH(A30,料金表!$K$109:$K$140),_xlfn.XMATCH(L30,料金表!$L$107:$AD$107)),$X$2="減免",0),"")</f>
        <v/>
      </c>
      <c r="N30" s="444"/>
      <c r="O30" s="444"/>
      <c r="P30" s="444"/>
      <c r="Q30" s="91"/>
      <c r="R30" s="107"/>
      <c r="S30" s="71" t="s">
        <v>10</v>
      </c>
      <c r="T30" s="450"/>
      <c r="U30" s="451"/>
      <c r="V30" s="286">
        <f t="shared" si="0"/>
        <v>0</v>
      </c>
      <c r="W30" s="287">
        <f t="shared" si="1"/>
        <v>0</v>
      </c>
      <c r="X30" s="448" t="str" cm="1">
        <f t="array" ref="X30">_xlfn.IFS($X$2="","",A30="2階　体育館",W30*料金表!$C$147,TRUE,"")</f>
        <v/>
      </c>
      <c r="Y30" s="449"/>
      <c r="Z30" s="449"/>
      <c r="AA30" s="321"/>
    </row>
    <row r="31" spans="1:32" ht="30" customHeight="1" x14ac:dyDescent="0.15">
      <c r="A31" s="358" t="s">
        <v>13</v>
      </c>
      <c r="B31" s="359"/>
      <c r="C31" s="359"/>
      <c r="D31" s="360"/>
      <c r="E31" s="361"/>
      <c r="F31" s="361"/>
      <c r="G31" s="361"/>
      <c r="H31" s="361"/>
      <c r="I31" s="361"/>
      <c r="J31" s="361"/>
      <c r="K31" s="362"/>
      <c r="L31" s="101"/>
      <c r="M31" s="497" t="str">
        <f>IF($X$2="","",+SUM(M21:P30))</f>
        <v/>
      </c>
      <c r="N31" s="498"/>
      <c r="O31" s="498"/>
      <c r="P31" s="498"/>
      <c r="Q31" s="92" t="s">
        <v>12</v>
      </c>
      <c r="R31" s="95" t="s">
        <v>140</v>
      </c>
      <c r="S31" s="96"/>
      <c r="T31" s="96"/>
      <c r="U31" s="97"/>
      <c r="V31" s="101"/>
      <c r="W31" s="101"/>
      <c r="X31" s="493" t="str">
        <f>IF($X$2="","",SUM(X21:Z30))</f>
        <v/>
      </c>
      <c r="Y31" s="494"/>
      <c r="Z31" s="494"/>
      <c r="AA31" s="322" t="s">
        <v>12</v>
      </c>
    </row>
    <row r="32" spans="1:32" ht="30" customHeight="1" x14ac:dyDescent="0.15">
      <c r="A32" s="340" t="s">
        <v>121</v>
      </c>
      <c r="B32" s="341"/>
      <c r="C32" s="341"/>
      <c r="D32" s="503" t="str">
        <f>IF($X$2="","",+M31+X31)</f>
        <v/>
      </c>
      <c r="E32" s="504"/>
      <c r="F32" s="504"/>
      <c r="G32" s="504"/>
      <c r="H32" s="504"/>
      <c r="I32" s="504"/>
      <c r="J32" s="312" t="s">
        <v>12</v>
      </c>
      <c r="K32" s="344" t="s">
        <v>440</v>
      </c>
      <c r="L32" s="345"/>
      <c r="M32" s="345"/>
      <c r="N32" s="345"/>
      <c r="O32" s="345"/>
      <c r="P32" s="500" t="str">
        <f>IF($X$2="","",ROUNDDOWN(D32*10/110,0))</f>
        <v/>
      </c>
      <c r="Q32" s="501"/>
      <c r="R32" s="501"/>
      <c r="S32" s="501"/>
      <c r="T32" s="501"/>
      <c r="U32" s="501"/>
      <c r="V32" s="501"/>
      <c r="W32" s="501"/>
      <c r="X32" s="501"/>
      <c r="Y32" s="103"/>
      <c r="Z32" s="348" t="s">
        <v>12</v>
      </c>
      <c r="AA32" s="349"/>
    </row>
    <row r="33" spans="1:47" ht="13.5" customHeight="1" x14ac:dyDescent="0.15">
      <c r="A33" s="502" t="s">
        <v>435</v>
      </c>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row>
    <row r="34" spans="1:47" x14ac:dyDescent="0.15">
      <c r="A34" s="441"/>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row>
    <row r="35" spans="1:47" x14ac:dyDescent="0.15">
      <c r="A35" s="441"/>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row>
    <row r="36" spans="1:47" x14ac:dyDescent="0.15">
      <c r="A36" s="441"/>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row>
    <row r="37" spans="1:47" x14ac:dyDescent="0.15">
      <c r="A37" s="441"/>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row>
    <row r="38" spans="1:47" x14ac:dyDescent="0.15">
      <c r="A38" s="441"/>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row>
    <row r="39" spans="1:47" x14ac:dyDescent="0.15">
      <c r="A39" s="441"/>
      <c r="B39" s="441"/>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row>
    <row r="40" spans="1:47" x14ac:dyDescent="0.15">
      <c r="B40" s="111"/>
      <c r="C40" s="111"/>
      <c r="D40" s="14"/>
      <c r="E40" s="14"/>
      <c r="F40" s="14"/>
      <c r="G40" s="14"/>
      <c r="H40" s="14"/>
      <c r="I40" s="14"/>
      <c r="J40" s="14"/>
      <c r="K40" s="14"/>
      <c r="L40" s="14"/>
      <c r="M40" s="14"/>
      <c r="N40" s="14"/>
      <c r="O40" s="14"/>
      <c r="P40" s="14"/>
      <c r="Q40" s="14"/>
      <c r="X40" s="415" t="s">
        <v>135</v>
      </c>
      <c r="Y40" s="415"/>
      <c r="Z40" s="415"/>
      <c r="AA40" s="415"/>
    </row>
    <row r="41" spans="1:47" ht="31.5" customHeight="1" x14ac:dyDescent="0.15">
      <c r="B41" s="111"/>
      <c r="C41" s="111"/>
      <c r="D41" s="111"/>
      <c r="E41" s="111"/>
      <c r="F41" s="111"/>
      <c r="G41" s="111"/>
      <c r="H41" s="111"/>
      <c r="I41" s="111"/>
      <c r="J41" s="111"/>
      <c r="K41" s="111"/>
      <c r="L41" s="14"/>
      <c r="M41" s="14"/>
      <c r="N41" s="14"/>
      <c r="O41" s="14"/>
      <c r="S41" s="76"/>
      <c r="X41" s="415" t="str">
        <f>IF($X$2="","",$X$2)</f>
        <v/>
      </c>
      <c r="Y41" s="415"/>
      <c r="Z41" s="415"/>
      <c r="AA41" s="415"/>
    </row>
    <row r="43" spans="1:47" ht="24" customHeight="1" x14ac:dyDescent="0.15">
      <c r="A43" s="416" t="s">
        <v>141</v>
      </c>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row>
    <row r="44" spans="1:47" ht="12"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row>
    <row r="45" spans="1:47" s="6" customFormat="1" ht="15" x14ac:dyDescent="0.15">
      <c r="A45" s="14"/>
      <c r="B45" s="14"/>
      <c r="C45" s="14"/>
      <c r="D45" s="14"/>
      <c r="E45" s="14"/>
      <c r="F45" s="14"/>
      <c r="G45" s="14"/>
      <c r="H45" s="14"/>
      <c r="I45" s="112"/>
      <c r="J45" s="14"/>
      <c r="K45" s="16"/>
      <c r="L45" s="14"/>
      <c r="M45" s="14"/>
      <c r="N45" s="14"/>
      <c r="O45" s="14"/>
      <c r="P45" s="56"/>
      <c r="Q45" s="16"/>
      <c r="R45" s="16"/>
      <c r="S45" s="14"/>
      <c r="T45" s="14"/>
      <c r="U45" s="14"/>
      <c r="V45" s="14"/>
      <c r="W45" s="14"/>
      <c r="X45" s="14"/>
      <c r="Y45" s="14"/>
      <c r="Z45" s="14"/>
      <c r="AA45" s="14"/>
      <c r="AB45" s="12"/>
      <c r="AC45" s="12"/>
    </row>
    <row r="46" spans="1:47" ht="22.5" customHeight="1" x14ac:dyDescent="0.15">
      <c r="A46" s="417" t="s">
        <v>5</v>
      </c>
      <c r="B46" s="108" t="s">
        <v>90</v>
      </c>
      <c r="C46" s="420" t="str">
        <f>IF($C$7="","",$C$7)</f>
        <v/>
      </c>
      <c r="D46" s="421"/>
      <c r="E46" s="421"/>
      <c r="F46" s="421"/>
      <c r="G46" s="421"/>
      <c r="H46" s="421"/>
      <c r="I46" s="422"/>
      <c r="J46" s="423" t="s">
        <v>137</v>
      </c>
      <c r="K46" s="424"/>
      <c r="L46" s="424"/>
      <c r="M46" s="424"/>
      <c r="N46" s="424"/>
      <c r="O46" s="425"/>
      <c r="P46" s="426" t="str">
        <f>IF($P$7="","",$P$7)</f>
        <v/>
      </c>
      <c r="Q46" s="427"/>
      <c r="R46" s="427"/>
      <c r="S46" s="427"/>
      <c r="T46" s="427"/>
      <c r="U46" s="427"/>
      <c r="V46" s="427"/>
      <c r="W46" s="427"/>
      <c r="X46" s="427"/>
      <c r="Y46" s="427"/>
      <c r="Z46" s="427"/>
      <c r="AA46" s="428"/>
      <c r="AE46" s="110"/>
      <c r="AF46" s="110"/>
      <c r="AG46" s="110"/>
      <c r="AH46" s="110"/>
      <c r="AI46" s="110"/>
      <c r="AJ46" s="110"/>
      <c r="AK46" s="110"/>
      <c r="AL46" s="110"/>
      <c r="AM46" s="110"/>
      <c r="AN46" s="110"/>
      <c r="AO46" s="110"/>
      <c r="AP46" s="110"/>
      <c r="AQ46" s="110"/>
      <c r="AR46" s="110"/>
      <c r="AS46" s="110"/>
      <c r="AT46" s="110"/>
      <c r="AU46" s="110"/>
    </row>
    <row r="47" spans="1:47" ht="22.5" customHeight="1" x14ac:dyDescent="0.15">
      <c r="A47" s="418"/>
      <c r="B47" s="48" t="s">
        <v>89</v>
      </c>
      <c r="C47" s="429" t="str">
        <f>IF($C$8="","",$C$8)</f>
        <v/>
      </c>
      <c r="D47" s="430"/>
      <c r="E47" s="430"/>
      <c r="F47" s="430"/>
      <c r="G47" s="430"/>
      <c r="H47" s="430"/>
      <c r="I47" s="431"/>
      <c r="J47" s="402" t="s">
        <v>139</v>
      </c>
      <c r="K47" s="403"/>
      <c r="L47" s="403"/>
      <c r="M47" s="403"/>
      <c r="N47" s="403"/>
      <c r="O47" s="404"/>
      <c r="P47" s="412" t="str">
        <f>IF($P$8="","",$P$8)</f>
        <v/>
      </c>
      <c r="Q47" s="413"/>
      <c r="R47" s="413"/>
      <c r="S47" s="413"/>
      <c r="T47" s="413"/>
      <c r="U47" s="413"/>
      <c r="V47" s="413"/>
      <c r="W47" s="413"/>
      <c r="X47" s="413"/>
      <c r="Y47" s="413"/>
      <c r="Z47" s="413"/>
      <c r="AA47" s="414"/>
    </row>
    <row r="48" spans="1:47" ht="22.5" customHeight="1" x14ac:dyDescent="0.15">
      <c r="A48" s="418"/>
      <c r="B48" s="432" t="s">
        <v>0</v>
      </c>
      <c r="C48" s="14" t="s">
        <v>39</v>
      </c>
      <c r="D48" s="323" t="str">
        <f>IF($D$9="","",$D$9)</f>
        <v/>
      </c>
      <c r="E48" s="14" t="s">
        <v>14</v>
      </c>
      <c r="F48" s="400" t="str">
        <f>IF($F$9="","",$F$9)</f>
        <v/>
      </c>
      <c r="G48" s="400"/>
      <c r="H48" s="400"/>
      <c r="I48" s="401"/>
      <c r="J48" s="402" t="s">
        <v>136</v>
      </c>
      <c r="K48" s="403"/>
      <c r="L48" s="403"/>
      <c r="M48" s="403"/>
      <c r="N48" s="403"/>
      <c r="O48" s="404"/>
      <c r="P48" s="307"/>
      <c r="Q48" s="308" t="str">
        <f>$Q$9</f>
        <v>（</v>
      </c>
      <c r="R48" s="324" t="str">
        <f>IF($R$9="","",$R$9)</f>
        <v/>
      </c>
      <c r="S48" s="325" t="str">
        <f>$S$9</f>
        <v>）本</v>
      </c>
      <c r="T48" s="308"/>
      <c r="U48" s="308"/>
      <c r="V48" s="308"/>
      <c r="W48" s="308"/>
      <c r="X48" s="308"/>
      <c r="Y48" s="308"/>
      <c r="Z48" s="308"/>
      <c r="AA48" s="309"/>
    </row>
    <row r="49" spans="1:32" ht="22.5" customHeight="1" x14ac:dyDescent="0.15">
      <c r="A49" s="418"/>
      <c r="B49" s="432"/>
      <c r="C49" s="405" t="str">
        <f>IF($C$10="","",$C$10)</f>
        <v/>
      </c>
      <c r="D49" s="406"/>
      <c r="E49" s="406"/>
      <c r="F49" s="406"/>
      <c r="G49" s="406"/>
      <c r="H49" s="406"/>
      <c r="I49" s="407"/>
      <c r="J49" s="49" t="s">
        <v>115</v>
      </c>
      <c r="K49" s="50"/>
      <c r="L49" s="50"/>
      <c r="M49" s="411">
        <f>$M$10</f>
        <v>0</v>
      </c>
      <c r="N49" s="411"/>
      <c r="O49" s="50" t="s">
        <v>129</v>
      </c>
      <c r="P49" s="50"/>
      <c r="Q49" s="50"/>
      <c r="R49" s="50"/>
      <c r="S49" s="50"/>
      <c r="T49" s="411">
        <f>$T$10</f>
        <v>0</v>
      </c>
      <c r="U49" s="411"/>
      <c r="V49" s="326"/>
      <c r="W49" s="326"/>
      <c r="X49" s="50" t="s">
        <v>128</v>
      </c>
      <c r="Y49" s="50"/>
      <c r="Z49" s="50"/>
      <c r="AA49" s="51"/>
    </row>
    <row r="50" spans="1:32" ht="22.5" customHeight="1" x14ac:dyDescent="0.15">
      <c r="A50" s="418"/>
      <c r="B50" s="432"/>
      <c r="C50" s="408"/>
      <c r="D50" s="409"/>
      <c r="E50" s="409"/>
      <c r="F50" s="409"/>
      <c r="G50" s="409"/>
      <c r="H50" s="409"/>
      <c r="I50" s="410"/>
      <c r="J50" s="402" t="s">
        <v>138</v>
      </c>
      <c r="K50" s="403"/>
      <c r="L50" s="403"/>
      <c r="M50" s="403"/>
      <c r="N50" s="403"/>
      <c r="O50" s="404"/>
      <c r="P50" s="412" t="str">
        <f>IF($P$11="","",$P$11)</f>
        <v/>
      </c>
      <c r="Q50" s="413"/>
      <c r="R50" s="413"/>
      <c r="S50" s="413"/>
      <c r="T50" s="413"/>
      <c r="U50" s="413"/>
      <c r="V50" s="413"/>
      <c r="W50" s="413"/>
      <c r="X50" s="413"/>
      <c r="Y50" s="413"/>
      <c r="Z50" s="413"/>
      <c r="AA50" s="414"/>
    </row>
    <row r="51" spans="1:32" ht="22.5" customHeight="1" x14ac:dyDescent="0.15">
      <c r="A51" s="419"/>
      <c r="B51" s="279" t="s">
        <v>6</v>
      </c>
      <c r="C51" s="433" t="str">
        <f>IF($C$12="","",$C$12)</f>
        <v/>
      </c>
      <c r="D51" s="434"/>
      <c r="E51" s="434"/>
      <c r="F51" s="434"/>
      <c r="G51" s="434"/>
      <c r="H51" s="434"/>
      <c r="I51" s="435"/>
      <c r="J51" s="279" t="s">
        <v>91</v>
      </c>
      <c r="K51" s="433" t="str">
        <f>IF($K$12="","",$K$12)</f>
        <v/>
      </c>
      <c r="L51" s="434"/>
      <c r="M51" s="434"/>
      <c r="N51" s="434"/>
      <c r="O51" s="434"/>
      <c r="P51" s="435"/>
      <c r="Q51" s="18" t="s">
        <v>31</v>
      </c>
      <c r="R51" s="327" t="str">
        <f>IF($R$12="","",$R$12)</f>
        <v/>
      </c>
      <c r="S51" s="20" t="s">
        <v>14</v>
      </c>
      <c r="T51" s="436" t="str">
        <f>IF($T$12="","",$T$12)</f>
        <v/>
      </c>
      <c r="U51" s="436"/>
      <c r="V51" s="328"/>
      <c r="W51" s="328"/>
      <c r="X51" s="20" t="s">
        <v>14</v>
      </c>
      <c r="Y51" s="436" t="str">
        <f>IF($Y$12="","",$Y$12)</f>
        <v/>
      </c>
      <c r="Z51" s="436"/>
      <c r="AA51" s="437"/>
    </row>
    <row r="52" spans="1:32" x14ac:dyDescent="0.15">
      <c r="A52" s="17"/>
      <c r="B52" s="10"/>
      <c r="C52" s="7"/>
      <c r="D52" s="8"/>
      <c r="E52" s="8"/>
      <c r="F52" s="8"/>
      <c r="G52" s="8"/>
      <c r="H52" s="8"/>
      <c r="I52" s="8"/>
      <c r="J52" s="7"/>
      <c r="K52" s="7"/>
      <c r="L52" s="8"/>
      <c r="M52" s="8"/>
      <c r="N52" s="8"/>
      <c r="O52" s="8"/>
      <c r="P52" s="8"/>
      <c r="Q52" s="8"/>
      <c r="R52" s="8"/>
      <c r="S52" s="8"/>
      <c r="T52" s="8"/>
      <c r="U52" s="8"/>
      <c r="V52" s="8"/>
      <c r="W52" s="8"/>
      <c r="X52" s="8"/>
      <c r="Y52" s="8"/>
      <c r="Z52" s="8"/>
      <c r="AA52" s="7"/>
    </row>
    <row r="53" spans="1:32" ht="27" customHeight="1" x14ac:dyDescent="0.15">
      <c r="A53" s="61" t="s">
        <v>35</v>
      </c>
      <c r="B53" s="61"/>
      <c r="C53" s="61"/>
      <c r="D53" s="61"/>
      <c r="E53" s="61"/>
      <c r="F53" s="61"/>
      <c r="G53" s="61"/>
      <c r="H53" s="61"/>
      <c r="I53" s="61"/>
      <c r="J53" s="9"/>
      <c r="K53" s="21"/>
      <c r="R53" s="13"/>
      <c r="S53" s="76" t="str">
        <f>$S$14</f>
        <v>利用申込日：令和</v>
      </c>
      <c r="T53" s="76" t="str">
        <f>IF($T$14="","",$T$14)</f>
        <v/>
      </c>
      <c r="U53" s="76" t="str">
        <f>$U$14</f>
        <v>年</v>
      </c>
      <c r="V53" s="76">
        <f t="shared" ref="V53:W53" si="2">V14</f>
        <v>0</v>
      </c>
      <c r="W53" s="76">
        <f t="shared" si="2"/>
        <v>0</v>
      </c>
      <c r="X53" s="76" t="str">
        <f>IF($X$14="","",$X$14)</f>
        <v/>
      </c>
      <c r="Y53" s="76" t="str">
        <f>$Y$14</f>
        <v>月</v>
      </c>
      <c r="Z53" s="76" t="str">
        <f>IF($Z$14="","",$Z$14)</f>
        <v/>
      </c>
      <c r="AA53" s="76" t="str">
        <f>$AA$14</f>
        <v>日</v>
      </c>
      <c r="AB53" s="10"/>
    </row>
    <row r="54" spans="1:32" ht="27.75" customHeight="1" x14ac:dyDescent="0.15">
      <c r="C54" t="s">
        <v>150</v>
      </c>
      <c r="R54" s="13"/>
      <c r="S54" s="76" t="s">
        <v>386</v>
      </c>
      <c r="U54" t="s">
        <v>7</v>
      </c>
      <c r="Y54" t="s">
        <v>8</v>
      </c>
      <c r="AA54" t="s">
        <v>9</v>
      </c>
    </row>
    <row r="55" spans="1:32" ht="27.75" customHeight="1" thickBot="1" x14ac:dyDescent="0.2">
      <c r="C55" s="133" t="s">
        <v>142</v>
      </c>
      <c r="AA55" s="76" t="s">
        <v>122</v>
      </c>
    </row>
    <row r="56" spans="1:32" ht="30.75" customHeight="1" thickBot="1" x14ac:dyDescent="0.2">
      <c r="A56" s="371" t="s">
        <v>120</v>
      </c>
      <c r="B56" s="372"/>
      <c r="C56" s="372"/>
      <c r="D56" s="372"/>
      <c r="E56" s="372"/>
      <c r="F56" s="372"/>
      <c r="G56" s="372"/>
      <c r="H56" s="372"/>
      <c r="I56" s="372"/>
      <c r="J56" s="373"/>
      <c r="K56" s="374" t="str">
        <f>$K$17</f>
        <v/>
      </c>
      <c r="L56" s="374"/>
      <c r="M56" s="374"/>
      <c r="N56" s="374"/>
      <c r="O56" s="374"/>
      <c r="P56" s="374"/>
      <c r="Q56" s="374"/>
      <c r="R56" s="374"/>
      <c r="S56" s="374"/>
      <c r="T56" s="374"/>
      <c r="U56" s="374"/>
      <c r="V56" s="374"/>
      <c r="W56" s="374"/>
      <c r="X56" s="374"/>
      <c r="Y56" s="374"/>
      <c r="Z56" s="375" t="s">
        <v>12</v>
      </c>
      <c r="AA56" s="376"/>
    </row>
    <row r="57" spans="1:32" ht="37.5" customHeight="1" x14ac:dyDescent="0.15">
      <c r="A57" s="377" t="s">
        <v>1</v>
      </c>
      <c r="B57" s="378"/>
      <c r="C57" s="378"/>
      <c r="D57" s="381" t="s">
        <v>37</v>
      </c>
      <c r="E57" s="382"/>
      <c r="F57" s="382"/>
      <c r="G57" s="383"/>
      <c r="H57" s="384" t="s">
        <v>2</v>
      </c>
      <c r="I57" s="378"/>
      <c r="J57" s="385"/>
      <c r="K57" s="388" t="s">
        <v>38</v>
      </c>
      <c r="L57" s="280"/>
      <c r="M57" s="384" t="s">
        <v>11</v>
      </c>
      <c r="N57" s="378"/>
      <c r="O57" s="378"/>
      <c r="P57" s="378"/>
      <c r="Q57" s="390"/>
      <c r="R57" s="392" t="s">
        <v>134</v>
      </c>
      <c r="S57" s="393"/>
      <c r="T57" s="393"/>
      <c r="U57" s="393"/>
      <c r="V57" s="393"/>
      <c r="W57" s="393"/>
      <c r="X57" s="393"/>
      <c r="Y57" s="393"/>
      <c r="Z57" s="393"/>
      <c r="AA57" s="394"/>
    </row>
    <row r="58" spans="1:32" ht="27.75" customHeight="1" x14ac:dyDescent="0.15">
      <c r="A58" s="377"/>
      <c r="B58" s="378"/>
      <c r="C58" s="378"/>
      <c r="D58" s="384"/>
      <c r="E58" s="378"/>
      <c r="F58" s="378"/>
      <c r="G58" s="385"/>
      <c r="H58" s="384"/>
      <c r="I58" s="378"/>
      <c r="J58" s="385"/>
      <c r="K58" s="388"/>
      <c r="L58" s="280"/>
      <c r="M58" s="384"/>
      <c r="N58" s="378"/>
      <c r="O58" s="378"/>
      <c r="P58" s="378"/>
      <c r="Q58" s="390"/>
      <c r="R58" s="395" t="s">
        <v>436</v>
      </c>
      <c r="S58" s="396"/>
      <c r="T58" s="396"/>
      <c r="U58" s="396"/>
      <c r="V58" s="396"/>
      <c r="W58" s="396"/>
      <c r="X58" s="396"/>
      <c r="Y58" s="396"/>
      <c r="Z58" s="396"/>
      <c r="AA58" s="397"/>
    </row>
    <row r="59" spans="1:32" ht="27" customHeight="1" x14ac:dyDescent="0.15">
      <c r="A59" s="379"/>
      <c r="B59" s="380"/>
      <c r="C59" s="380"/>
      <c r="D59" s="386"/>
      <c r="E59" s="380"/>
      <c r="F59" s="380"/>
      <c r="G59" s="387"/>
      <c r="H59" s="386"/>
      <c r="I59" s="380"/>
      <c r="J59" s="387"/>
      <c r="K59" s="389"/>
      <c r="L59" s="281"/>
      <c r="M59" s="386"/>
      <c r="N59" s="380"/>
      <c r="O59" s="380"/>
      <c r="P59" s="380"/>
      <c r="Q59" s="391"/>
      <c r="R59" s="367" t="s">
        <v>2</v>
      </c>
      <c r="S59" s="368"/>
      <c r="T59" s="368"/>
      <c r="U59" s="368"/>
      <c r="V59" s="89"/>
      <c r="W59" s="89"/>
      <c r="X59" s="369" t="s">
        <v>130</v>
      </c>
      <c r="Y59" s="369"/>
      <c r="Z59" s="369"/>
      <c r="AA59" s="370"/>
    </row>
    <row r="60" spans="1:32" ht="30" customHeight="1" x14ac:dyDescent="0.15">
      <c r="A60" s="350" t="str">
        <f>IF($A$21="","",$A$21)</f>
        <v/>
      </c>
      <c r="B60" s="351"/>
      <c r="C60" s="351"/>
      <c r="D60" s="329" t="str">
        <f>IF($D$21="","",$D$21)</f>
        <v/>
      </c>
      <c r="E60" s="88" t="s">
        <v>8</v>
      </c>
      <c r="F60" s="330" t="str">
        <f>IF($F$21="","",$F$21)</f>
        <v/>
      </c>
      <c r="G60" s="87" t="s">
        <v>9</v>
      </c>
      <c r="H60" s="331" t="str">
        <f>IF($H$21="","",$H$21)</f>
        <v/>
      </c>
      <c r="I60" s="70" t="s">
        <v>10</v>
      </c>
      <c r="J60" s="332" t="str">
        <f>IF($J$21="","",$J$21)</f>
        <v/>
      </c>
      <c r="K60" s="333" t="str">
        <f>IF($K$21="","",$K$21)</f>
        <v/>
      </c>
      <c r="L60" s="331"/>
      <c r="M60" s="352" t="str">
        <f>$M$21</f>
        <v/>
      </c>
      <c r="N60" s="353"/>
      <c r="O60" s="353"/>
      <c r="P60" s="353"/>
      <c r="Q60" s="91"/>
      <c r="R60" s="334" t="str">
        <f>IF($R$21="","",$R$21)</f>
        <v/>
      </c>
      <c r="S60" s="71" t="s">
        <v>10</v>
      </c>
      <c r="T60" s="354" t="str">
        <f>IF($T$21="","",$T$21)</f>
        <v/>
      </c>
      <c r="U60" s="355" t="str">
        <f t="shared" ref="U60" si="3">IF($R$21="","",$R$21)</f>
        <v/>
      </c>
      <c r="V60" s="335" t="e">
        <f>T60-R60</f>
        <v>#VALUE!</v>
      </c>
      <c r="W60" s="71" t="e">
        <f>V60*24</f>
        <v>#VALUE!</v>
      </c>
      <c r="X60" s="356" t="str">
        <f>$X$21</f>
        <v/>
      </c>
      <c r="Y60" s="357"/>
      <c r="Z60" s="357"/>
      <c r="AA60" s="321"/>
      <c r="AD60" s="98"/>
      <c r="AE60" s="98"/>
      <c r="AF60" s="99"/>
    </row>
    <row r="61" spans="1:32" ht="30" customHeight="1" x14ac:dyDescent="0.15">
      <c r="A61" s="350" t="str">
        <f>IF($A$22="","",$A$22)</f>
        <v/>
      </c>
      <c r="B61" s="351"/>
      <c r="C61" s="351"/>
      <c r="D61" s="329" t="str">
        <f>IF($D$22="","",$D$22)</f>
        <v/>
      </c>
      <c r="E61" s="88" t="s">
        <v>8</v>
      </c>
      <c r="F61" s="330" t="str">
        <f>IF($F$22="","",$F$22)</f>
        <v/>
      </c>
      <c r="G61" s="87" t="s">
        <v>9</v>
      </c>
      <c r="H61" s="331" t="str">
        <f>IF($H$22="","",$H$22)</f>
        <v/>
      </c>
      <c r="I61" s="70" t="s">
        <v>10</v>
      </c>
      <c r="J61" s="332" t="str">
        <f>IF($J$22="","",$J$22)</f>
        <v/>
      </c>
      <c r="K61" s="333" t="str">
        <f>IF($K$22="","",$K$22)</f>
        <v/>
      </c>
      <c r="L61" s="331"/>
      <c r="M61" s="352" t="str">
        <f>$M$22</f>
        <v/>
      </c>
      <c r="N61" s="353"/>
      <c r="O61" s="353"/>
      <c r="P61" s="353"/>
      <c r="Q61" s="91"/>
      <c r="R61" s="334" t="str">
        <f>IF($R$22="","",$R$22)</f>
        <v/>
      </c>
      <c r="S61" s="71" t="s">
        <v>10</v>
      </c>
      <c r="T61" s="354" t="str">
        <f>IF($T$22="","",$T$22)</f>
        <v/>
      </c>
      <c r="U61" s="355" t="str">
        <f t="shared" ref="U61" si="4">IF($R$22="","",$R$22)</f>
        <v/>
      </c>
      <c r="V61" s="335" t="e">
        <f>T61-R61</f>
        <v>#VALUE!</v>
      </c>
      <c r="W61" s="71" t="e">
        <f>V61*24</f>
        <v>#VALUE!</v>
      </c>
      <c r="X61" s="356" t="str">
        <f>$X$22</f>
        <v/>
      </c>
      <c r="Y61" s="357"/>
      <c r="Z61" s="357"/>
      <c r="AA61" s="321"/>
    </row>
    <row r="62" spans="1:32" ht="30" customHeight="1" x14ac:dyDescent="0.15">
      <c r="A62" s="350" t="str">
        <f>IF($A$23="","",$A$23)</f>
        <v/>
      </c>
      <c r="B62" s="351"/>
      <c r="C62" s="351"/>
      <c r="D62" s="329" t="str">
        <f>IF($D$23="","",$D$23)</f>
        <v/>
      </c>
      <c r="E62" s="88" t="s">
        <v>8</v>
      </c>
      <c r="F62" s="330" t="str">
        <f>IF($F$23="","",$F$23)</f>
        <v/>
      </c>
      <c r="G62" s="87" t="s">
        <v>9</v>
      </c>
      <c r="H62" s="331" t="str">
        <f>IF($H$23="","",$H$23)</f>
        <v/>
      </c>
      <c r="I62" s="70" t="s">
        <v>10</v>
      </c>
      <c r="J62" s="332" t="str">
        <f>IF($J$23="","",$J$23)</f>
        <v/>
      </c>
      <c r="K62" s="333" t="str">
        <f>IF($K$23="","",$K$23)</f>
        <v/>
      </c>
      <c r="L62" s="331"/>
      <c r="M62" s="352" t="str">
        <f>$M$23</f>
        <v/>
      </c>
      <c r="N62" s="353"/>
      <c r="O62" s="353"/>
      <c r="P62" s="353"/>
      <c r="Q62" s="91"/>
      <c r="R62" s="334" t="str">
        <f>IF($R$23="","",$R$23)</f>
        <v/>
      </c>
      <c r="S62" s="71" t="s">
        <v>10</v>
      </c>
      <c r="T62" s="354" t="str">
        <f>IF($T$23="","",$T$23)</f>
        <v/>
      </c>
      <c r="U62" s="355" t="str">
        <f t="shared" ref="U62" si="5">IF($R$23="","",$R$23)</f>
        <v/>
      </c>
      <c r="V62" s="335" t="e">
        <f t="shared" ref="V62:V69" si="6">T62-R62</f>
        <v>#VALUE!</v>
      </c>
      <c r="W62" s="71" t="e">
        <f t="shared" ref="W62:W69" si="7">V62*24</f>
        <v>#VALUE!</v>
      </c>
      <c r="X62" s="356" t="str">
        <f>$X$23</f>
        <v/>
      </c>
      <c r="Y62" s="357"/>
      <c r="Z62" s="357"/>
      <c r="AA62" s="321"/>
    </row>
    <row r="63" spans="1:32" ht="30" customHeight="1" x14ac:dyDescent="0.15">
      <c r="A63" s="350" t="str">
        <f>IF($A$24="","",$A$24)</f>
        <v/>
      </c>
      <c r="B63" s="351"/>
      <c r="C63" s="351"/>
      <c r="D63" s="329" t="str">
        <f>IF($D$24="","",$D$24)</f>
        <v/>
      </c>
      <c r="E63" s="88" t="s">
        <v>8</v>
      </c>
      <c r="F63" s="330" t="str">
        <f>IF($F$24="","",$F$24)</f>
        <v/>
      </c>
      <c r="G63" s="87" t="s">
        <v>9</v>
      </c>
      <c r="H63" s="331" t="str">
        <f>IF($H$24="","",$H$24)</f>
        <v/>
      </c>
      <c r="I63" s="70" t="s">
        <v>10</v>
      </c>
      <c r="J63" s="332" t="str">
        <f>IF($J$24="","",$J$24)</f>
        <v/>
      </c>
      <c r="K63" s="333" t="str">
        <f>IF($K$24="","",$K$24)</f>
        <v/>
      </c>
      <c r="L63" s="331"/>
      <c r="M63" s="352" t="str">
        <f>$M$24</f>
        <v/>
      </c>
      <c r="N63" s="353"/>
      <c r="O63" s="353"/>
      <c r="P63" s="353"/>
      <c r="Q63" s="91"/>
      <c r="R63" s="334" t="str">
        <f>IF($R$24="","",$R$24)</f>
        <v/>
      </c>
      <c r="S63" s="71" t="s">
        <v>10</v>
      </c>
      <c r="T63" s="354" t="str">
        <f>IF($T$24="","",$T$24)</f>
        <v/>
      </c>
      <c r="U63" s="355" t="str">
        <f t="shared" ref="U63" si="8">IF($R$24="","",$R$24)</f>
        <v/>
      </c>
      <c r="V63" s="335" t="e">
        <f t="shared" si="6"/>
        <v>#VALUE!</v>
      </c>
      <c r="W63" s="71" t="e">
        <f t="shared" si="7"/>
        <v>#VALUE!</v>
      </c>
      <c r="X63" s="356" t="str">
        <f>$X$24</f>
        <v/>
      </c>
      <c r="Y63" s="357"/>
      <c r="Z63" s="357"/>
      <c r="AA63" s="321"/>
    </row>
    <row r="64" spans="1:32" ht="30" customHeight="1" x14ac:dyDescent="0.15">
      <c r="A64" s="350" t="str">
        <f>IF($A$25="","",$A$25)</f>
        <v/>
      </c>
      <c r="B64" s="351"/>
      <c r="C64" s="351"/>
      <c r="D64" s="329" t="str">
        <f>IF($D$25="","",$D$25)</f>
        <v/>
      </c>
      <c r="E64" s="88" t="s">
        <v>8</v>
      </c>
      <c r="F64" s="330" t="str">
        <f>IF($F$25="","",$F$25)</f>
        <v/>
      </c>
      <c r="G64" s="87" t="s">
        <v>9</v>
      </c>
      <c r="H64" s="331" t="str">
        <f>IF($H$25="","",$H$25)</f>
        <v/>
      </c>
      <c r="I64" s="70" t="s">
        <v>10</v>
      </c>
      <c r="J64" s="332" t="str">
        <f>IF($J$25="","",$J$25)</f>
        <v/>
      </c>
      <c r="K64" s="333" t="str">
        <f>IF($K$25="","",$K$25)</f>
        <v/>
      </c>
      <c r="L64" s="331"/>
      <c r="M64" s="352" t="str">
        <f>$M$25</f>
        <v/>
      </c>
      <c r="N64" s="353"/>
      <c r="O64" s="353"/>
      <c r="P64" s="353"/>
      <c r="Q64" s="91"/>
      <c r="R64" s="334" t="str">
        <f>IF($R$25="","",$R$25)</f>
        <v/>
      </c>
      <c r="S64" s="71" t="s">
        <v>10</v>
      </c>
      <c r="T64" s="354" t="str">
        <f>IF($T$25="","",$T$25)</f>
        <v/>
      </c>
      <c r="U64" s="355" t="str">
        <f t="shared" ref="U64" si="9">IF($R$25="","",$R$25)</f>
        <v/>
      </c>
      <c r="V64" s="335" t="e">
        <f t="shared" si="6"/>
        <v>#VALUE!</v>
      </c>
      <c r="W64" s="71" t="e">
        <f t="shared" si="7"/>
        <v>#VALUE!</v>
      </c>
      <c r="X64" s="356" t="str">
        <f>$X$25</f>
        <v/>
      </c>
      <c r="Y64" s="357"/>
      <c r="Z64" s="357"/>
      <c r="AA64" s="321"/>
    </row>
    <row r="65" spans="1:27" ht="30" customHeight="1" x14ac:dyDescent="0.15">
      <c r="A65" s="350" t="str">
        <f>IF($A$26="","",$A$26)</f>
        <v/>
      </c>
      <c r="B65" s="351"/>
      <c r="C65" s="351"/>
      <c r="D65" s="329" t="str">
        <f>IF($D$26="","",$D$26)</f>
        <v/>
      </c>
      <c r="E65" s="88" t="s">
        <v>8</v>
      </c>
      <c r="F65" s="330" t="str">
        <f>IF($F$26="","",$F$26)</f>
        <v/>
      </c>
      <c r="G65" s="87" t="s">
        <v>9</v>
      </c>
      <c r="H65" s="331" t="str">
        <f>IF($H$26="","",$H$26)</f>
        <v/>
      </c>
      <c r="I65" s="70" t="s">
        <v>10</v>
      </c>
      <c r="J65" s="332" t="str">
        <f>IF($J$26="","",$J$26)</f>
        <v/>
      </c>
      <c r="K65" s="333" t="str">
        <f>IF($K$26="","",$K$26)</f>
        <v/>
      </c>
      <c r="L65" s="331"/>
      <c r="M65" s="352" t="str">
        <f>$M$26</f>
        <v/>
      </c>
      <c r="N65" s="353"/>
      <c r="O65" s="353"/>
      <c r="P65" s="353"/>
      <c r="Q65" s="91"/>
      <c r="R65" s="334" t="str">
        <f>IF($R$26="","",$R$26)</f>
        <v/>
      </c>
      <c r="S65" s="71" t="s">
        <v>10</v>
      </c>
      <c r="T65" s="354" t="str">
        <f>IF($T$26="","",$T$26)</f>
        <v/>
      </c>
      <c r="U65" s="355" t="str">
        <f t="shared" ref="U65" si="10">IF($R$26="","",$R$26)</f>
        <v/>
      </c>
      <c r="V65" s="335" t="e">
        <f t="shared" si="6"/>
        <v>#VALUE!</v>
      </c>
      <c r="W65" s="71" t="e">
        <f t="shared" si="7"/>
        <v>#VALUE!</v>
      </c>
      <c r="X65" s="356" t="str">
        <f>$X$26</f>
        <v/>
      </c>
      <c r="Y65" s="357"/>
      <c r="Z65" s="357"/>
      <c r="AA65" s="321"/>
    </row>
    <row r="66" spans="1:27" ht="30" customHeight="1" x14ac:dyDescent="0.15">
      <c r="A66" s="350" t="str">
        <f>IF($A$27="","",$A$27)</f>
        <v/>
      </c>
      <c r="B66" s="351"/>
      <c r="C66" s="351"/>
      <c r="D66" s="329" t="str">
        <f>IF($D$27="","",$D$27)</f>
        <v/>
      </c>
      <c r="E66" s="88" t="s">
        <v>8</v>
      </c>
      <c r="F66" s="330" t="str">
        <f>IF($F$27="","",$F$27)</f>
        <v/>
      </c>
      <c r="G66" s="87" t="s">
        <v>9</v>
      </c>
      <c r="H66" s="331" t="str">
        <f>IF($H$27="","",$H$27)</f>
        <v/>
      </c>
      <c r="I66" s="70" t="s">
        <v>10</v>
      </c>
      <c r="J66" s="332" t="str">
        <f>IF($J$27="","",$J$27)</f>
        <v/>
      </c>
      <c r="K66" s="333" t="str">
        <f>IF($K$27="","",$K$27)</f>
        <v/>
      </c>
      <c r="L66" s="331"/>
      <c r="M66" s="352" t="str">
        <f>$M$27</f>
        <v/>
      </c>
      <c r="N66" s="353"/>
      <c r="O66" s="353"/>
      <c r="P66" s="353"/>
      <c r="Q66" s="91"/>
      <c r="R66" s="334" t="str">
        <f>IF($R$27="","",$R$27)</f>
        <v/>
      </c>
      <c r="S66" s="71" t="s">
        <v>10</v>
      </c>
      <c r="T66" s="354" t="str">
        <f>IF($T$27="","",$T$27)</f>
        <v/>
      </c>
      <c r="U66" s="355" t="str">
        <f t="shared" ref="U66" si="11">IF($R$27="","",$R$27)</f>
        <v/>
      </c>
      <c r="V66" s="335" t="e">
        <f t="shared" si="6"/>
        <v>#VALUE!</v>
      </c>
      <c r="W66" s="71" t="e">
        <f t="shared" si="7"/>
        <v>#VALUE!</v>
      </c>
      <c r="X66" s="356" t="str">
        <f>$X$27</f>
        <v/>
      </c>
      <c r="Y66" s="357"/>
      <c r="Z66" s="357"/>
      <c r="AA66" s="321"/>
    </row>
    <row r="67" spans="1:27" ht="30" customHeight="1" x14ac:dyDescent="0.15">
      <c r="A67" s="350" t="str">
        <f>IF($A$28="","",$A$28)</f>
        <v/>
      </c>
      <c r="B67" s="351"/>
      <c r="C67" s="351"/>
      <c r="D67" s="329" t="str">
        <f>IF($D$28="","",$D$28)</f>
        <v/>
      </c>
      <c r="E67" s="88" t="s">
        <v>8</v>
      </c>
      <c r="F67" s="330" t="str">
        <f>IF($F$28="","",$F$28)</f>
        <v/>
      </c>
      <c r="G67" s="87" t="s">
        <v>9</v>
      </c>
      <c r="H67" s="331" t="str">
        <f>IF($H$28="","",$H$28)</f>
        <v/>
      </c>
      <c r="I67" s="70" t="s">
        <v>10</v>
      </c>
      <c r="J67" s="332" t="str">
        <f>IF($J$28="","",$J$28)</f>
        <v/>
      </c>
      <c r="K67" s="333" t="str">
        <f>IF($K$28="","",$K$28)</f>
        <v/>
      </c>
      <c r="L67" s="331"/>
      <c r="M67" s="352" t="str">
        <f>$M$28</f>
        <v/>
      </c>
      <c r="N67" s="353"/>
      <c r="O67" s="353"/>
      <c r="P67" s="353"/>
      <c r="Q67" s="91"/>
      <c r="R67" s="334" t="str">
        <f>IF($R$28="","",$R$28)</f>
        <v/>
      </c>
      <c r="S67" s="71" t="s">
        <v>10</v>
      </c>
      <c r="T67" s="354" t="str">
        <f>IF($T$28="","",$T$28)</f>
        <v/>
      </c>
      <c r="U67" s="355" t="str">
        <f t="shared" ref="U67" si="12">IF($R$28="","",$R$28)</f>
        <v/>
      </c>
      <c r="V67" s="335" t="e">
        <f t="shared" si="6"/>
        <v>#VALUE!</v>
      </c>
      <c r="W67" s="71" t="e">
        <f t="shared" si="7"/>
        <v>#VALUE!</v>
      </c>
      <c r="X67" s="356" t="str">
        <f>$X$28</f>
        <v/>
      </c>
      <c r="Y67" s="357"/>
      <c r="Z67" s="357"/>
      <c r="AA67" s="321"/>
    </row>
    <row r="68" spans="1:27" ht="30" customHeight="1" x14ac:dyDescent="0.15">
      <c r="A68" s="350" t="str">
        <f>IF($A$29="","",$A$29)</f>
        <v/>
      </c>
      <c r="B68" s="351"/>
      <c r="C68" s="351"/>
      <c r="D68" s="329" t="str">
        <f>IF($D$29="","",$D$29)</f>
        <v/>
      </c>
      <c r="E68" s="88" t="s">
        <v>8</v>
      </c>
      <c r="F68" s="330" t="str">
        <f>IF($F$29="","",$F$29)</f>
        <v/>
      </c>
      <c r="G68" s="87" t="s">
        <v>9</v>
      </c>
      <c r="H68" s="331" t="str">
        <f>IF($H$29="","",$H$29)</f>
        <v/>
      </c>
      <c r="I68" s="70" t="s">
        <v>10</v>
      </c>
      <c r="J68" s="332" t="str">
        <f>IF($J$29="","",$J$29)</f>
        <v/>
      </c>
      <c r="K68" s="333" t="str">
        <f>IF($K$29="","",$K$29)</f>
        <v/>
      </c>
      <c r="L68" s="331"/>
      <c r="M68" s="352" t="str">
        <f>$M$29</f>
        <v/>
      </c>
      <c r="N68" s="353"/>
      <c r="O68" s="353"/>
      <c r="P68" s="353"/>
      <c r="Q68" s="91"/>
      <c r="R68" s="334" t="str">
        <f>IF($R$29="","",$R$29)</f>
        <v/>
      </c>
      <c r="S68" s="71" t="s">
        <v>10</v>
      </c>
      <c r="T68" s="354" t="str">
        <f>IF($T$29="","",$T$29)</f>
        <v/>
      </c>
      <c r="U68" s="355" t="str">
        <f t="shared" ref="U68" si="13">IF($R$29="","",$R$29)</f>
        <v/>
      </c>
      <c r="V68" s="335" t="e">
        <f t="shared" si="6"/>
        <v>#VALUE!</v>
      </c>
      <c r="W68" s="71" t="e">
        <f t="shared" si="7"/>
        <v>#VALUE!</v>
      </c>
      <c r="X68" s="356" t="str">
        <f>$X$29</f>
        <v/>
      </c>
      <c r="Y68" s="357"/>
      <c r="Z68" s="357"/>
      <c r="AA68" s="321"/>
    </row>
    <row r="69" spans="1:27" ht="30" customHeight="1" x14ac:dyDescent="0.15">
      <c r="A69" s="350" t="str">
        <f>IF($A$30="","",$A$30)</f>
        <v/>
      </c>
      <c r="B69" s="351"/>
      <c r="C69" s="351"/>
      <c r="D69" s="329" t="str">
        <f>IF($D$30="","",$D$30)</f>
        <v/>
      </c>
      <c r="E69" s="88" t="s">
        <v>8</v>
      </c>
      <c r="F69" s="330" t="str">
        <f>IF($F$30="","",$F$30)</f>
        <v/>
      </c>
      <c r="G69" s="87" t="s">
        <v>9</v>
      </c>
      <c r="H69" s="331" t="str">
        <f>IF($H$30="","",$H$30)</f>
        <v/>
      </c>
      <c r="I69" s="70" t="s">
        <v>10</v>
      </c>
      <c r="J69" s="332" t="str">
        <f>IF($J$30="","",$J$30)</f>
        <v/>
      </c>
      <c r="K69" s="333" t="str">
        <f>IF($K$30="","",$K$30)</f>
        <v/>
      </c>
      <c r="L69" s="331"/>
      <c r="M69" s="352" t="str">
        <f>$M$30</f>
        <v/>
      </c>
      <c r="N69" s="353"/>
      <c r="O69" s="353"/>
      <c r="P69" s="353"/>
      <c r="Q69" s="91"/>
      <c r="R69" s="334" t="str">
        <f>IF($R$30="","",$R$30)</f>
        <v/>
      </c>
      <c r="S69" s="71" t="s">
        <v>10</v>
      </c>
      <c r="T69" s="354" t="str">
        <f>IF($T$30="","",$T$30)</f>
        <v/>
      </c>
      <c r="U69" s="355" t="str">
        <f t="shared" ref="U69" si="14">IF($R$30="","",$R$30)</f>
        <v/>
      </c>
      <c r="V69" s="335" t="e">
        <f t="shared" si="6"/>
        <v>#VALUE!</v>
      </c>
      <c r="W69" s="71" t="e">
        <f t="shared" si="7"/>
        <v>#VALUE!</v>
      </c>
      <c r="X69" s="356" t="str">
        <f>$X$30</f>
        <v/>
      </c>
      <c r="Y69" s="357"/>
      <c r="Z69" s="357"/>
      <c r="AA69" s="321"/>
    </row>
    <row r="70" spans="1:27" ht="30" customHeight="1" x14ac:dyDescent="0.15">
      <c r="A70" s="358" t="s">
        <v>13</v>
      </c>
      <c r="B70" s="359"/>
      <c r="C70" s="359"/>
      <c r="D70" s="360"/>
      <c r="E70" s="361"/>
      <c r="F70" s="361"/>
      <c r="G70" s="361"/>
      <c r="H70" s="361"/>
      <c r="I70" s="361"/>
      <c r="J70" s="361"/>
      <c r="K70" s="362"/>
      <c r="L70" s="101"/>
      <c r="M70" s="363" t="str">
        <f>$M$31</f>
        <v/>
      </c>
      <c r="N70" s="364"/>
      <c r="O70" s="364"/>
      <c r="P70" s="364"/>
      <c r="Q70" s="92" t="s">
        <v>12</v>
      </c>
      <c r="R70" s="95" t="s">
        <v>140</v>
      </c>
      <c r="S70" s="96"/>
      <c r="T70" s="96"/>
      <c r="U70" s="97"/>
      <c r="V70" s="101"/>
      <c r="W70" s="101"/>
      <c r="X70" s="365" t="str">
        <f>$X$31</f>
        <v/>
      </c>
      <c r="Y70" s="366"/>
      <c r="Z70" s="366"/>
      <c r="AA70" s="322" t="s">
        <v>12</v>
      </c>
    </row>
    <row r="71" spans="1:27" ht="30" customHeight="1" x14ac:dyDescent="0.15">
      <c r="A71" s="340" t="s">
        <v>121</v>
      </c>
      <c r="B71" s="341"/>
      <c r="C71" s="341"/>
      <c r="D71" s="342" t="str">
        <f>$D$32</f>
        <v/>
      </c>
      <c r="E71" s="343"/>
      <c r="F71" s="343"/>
      <c r="G71" s="343"/>
      <c r="H71" s="343"/>
      <c r="I71" s="343"/>
      <c r="J71" s="312" t="s">
        <v>12</v>
      </c>
      <c r="K71" s="344" t="s">
        <v>441</v>
      </c>
      <c r="L71" s="345"/>
      <c r="M71" s="345"/>
      <c r="N71" s="345"/>
      <c r="O71" s="345"/>
      <c r="P71" s="346" t="str">
        <f>$P$32</f>
        <v/>
      </c>
      <c r="Q71" s="347"/>
      <c r="R71" s="347"/>
      <c r="S71" s="347"/>
      <c r="T71" s="347"/>
      <c r="U71" s="347"/>
      <c r="V71" s="347"/>
      <c r="W71" s="347"/>
      <c r="X71" s="347"/>
      <c r="Y71" s="119"/>
      <c r="Z71" s="348" t="s">
        <v>12</v>
      </c>
      <c r="AA71" s="349"/>
    </row>
    <row r="72" spans="1:27" ht="6.75" customHeight="1" x14ac:dyDescent="0.15">
      <c r="A72" s="123"/>
      <c r="B72" s="57"/>
      <c r="C72" s="57"/>
      <c r="D72" s="124"/>
      <c r="E72" s="125"/>
      <c r="F72" s="125"/>
      <c r="G72" s="125"/>
      <c r="H72" s="125"/>
      <c r="I72" s="125"/>
      <c r="J72" s="126"/>
      <c r="K72" s="127"/>
      <c r="L72" s="127"/>
      <c r="M72" s="127"/>
      <c r="N72" s="127"/>
      <c r="O72" s="127"/>
      <c r="P72" s="336"/>
      <c r="Q72" s="336"/>
      <c r="R72" s="336"/>
      <c r="S72" s="336"/>
      <c r="T72" s="336"/>
      <c r="U72" s="336"/>
      <c r="V72" s="336"/>
      <c r="W72" s="336"/>
      <c r="X72" s="336"/>
      <c r="Y72" s="125"/>
      <c r="Z72" s="61"/>
      <c r="AA72" s="61"/>
    </row>
    <row r="73" spans="1:27" ht="15.75" customHeight="1" x14ac:dyDescent="0.15">
      <c r="A73" s="441" t="s">
        <v>33</v>
      </c>
      <c r="B73" s="441"/>
      <c r="C73" s="441"/>
      <c r="D73" s="441"/>
      <c r="E73" s="442" t="s">
        <v>113</v>
      </c>
      <c r="F73" s="442"/>
      <c r="G73" s="442"/>
      <c r="H73" s="442"/>
      <c r="I73" s="442"/>
      <c r="J73" s="442"/>
      <c r="K73" s="442"/>
      <c r="L73" s="442"/>
      <c r="M73" s="442"/>
      <c r="N73" s="442"/>
      <c r="O73" s="442"/>
      <c r="P73" s="442"/>
      <c r="Q73" s="442"/>
      <c r="R73" s="442"/>
      <c r="S73" s="442"/>
      <c r="T73" s="442"/>
      <c r="U73" s="442"/>
      <c r="V73" s="442"/>
      <c r="W73" s="442"/>
      <c r="X73" s="442"/>
      <c r="Y73" s="442"/>
      <c r="Z73" s="442"/>
      <c r="AA73" s="442"/>
    </row>
    <row r="74" spans="1:27" ht="15.75" customHeight="1" x14ac:dyDescent="0.15">
      <c r="A74" s="441" t="s">
        <v>27</v>
      </c>
      <c r="B74" s="441"/>
      <c r="C74" s="441"/>
      <c r="D74" s="441"/>
      <c r="E74" s="441" t="s">
        <v>40</v>
      </c>
      <c r="F74" s="441"/>
      <c r="G74" s="441"/>
      <c r="H74" s="441"/>
      <c r="I74" s="441"/>
      <c r="J74" s="441"/>
      <c r="K74" s="441"/>
      <c r="L74" s="441"/>
      <c r="M74" s="441"/>
      <c r="N74" s="441"/>
      <c r="O74" s="441"/>
      <c r="P74" s="441"/>
      <c r="Q74" s="441"/>
      <c r="R74" s="441"/>
      <c r="S74" s="441"/>
      <c r="T74" s="441"/>
      <c r="U74" s="441"/>
      <c r="V74" s="441"/>
      <c r="W74" s="441"/>
      <c r="X74" s="441"/>
      <c r="Y74" s="441"/>
      <c r="Z74" s="441"/>
      <c r="AA74" s="441"/>
    </row>
    <row r="75" spans="1:27" ht="15.75" customHeight="1" x14ac:dyDescent="0.15">
      <c r="A75" s="441" t="s">
        <v>26</v>
      </c>
      <c r="B75" s="441"/>
      <c r="C75" s="441"/>
      <c r="D75" s="441"/>
      <c r="E75" s="441" t="s">
        <v>41</v>
      </c>
      <c r="F75" s="441"/>
      <c r="G75" s="441"/>
      <c r="H75" s="441"/>
      <c r="I75" s="441"/>
      <c r="J75" s="441"/>
      <c r="K75" s="441"/>
      <c r="L75" s="441"/>
      <c r="M75" s="441"/>
      <c r="N75" s="441"/>
      <c r="O75" s="441"/>
      <c r="P75" s="441"/>
      <c r="Q75" s="441"/>
      <c r="R75" s="441"/>
      <c r="S75" s="441"/>
      <c r="T75" s="441"/>
      <c r="U75" s="441"/>
      <c r="V75" s="441"/>
      <c r="W75" s="441"/>
      <c r="X75" s="441"/>
      <c r="Y75" s="441"/>
      <c r="Z75" s="441"/>
      <c r="AA75" s="441"/>
    </row>
    <row r="76" spans="1:27" ht="15.75" customHeight="1" x14ac:dyDescent="0.15">
      <c r="A76" s="14"/>
      <c r="B76" s="14"/>
      <c r="C76" s="14"/>
      <c r="D76" s="14"/>
      <c r="E76" s="438" t="s">
        <v>32</v>
      </c>
      <c r="F76" s="438"/>
      <c r="G76" s="438"/>
      <c r="H76" s="438"/>
      <c r="I76" s="438"/>
      <c r="J76" s="438"/>
      <c r="K76" s="438"/>
      <c r="L76" s="438"/>
      <c r="M76" s="438"/>
      <c r="N76" s="438"/>
      <c r="O76" s="438"/>
      <c r="P76" s="438"/>
      <c r="Q76" s="438"/>
      <c r="R76" s="438"/>
      <c r="S76" s="438"/>
      <c r="T76" s="438"/>
      <c r="U76" s="438"/>
      <c r="V76" s="438"/>
      <c r="W76" s="438"/>
      <c r="X76" s="438"/>
      <c r="Y76" s="438"/>
      <c r="Z76" s="438"/>
      <c r="AA76" s="438"/>
    </row>
    <row r="77" spans="1:27" ht="15.75" customHeight="1" x14ac:dyDescent="0.15">
      <c r="A77" s="439" t="s">
        <v>34</v>
      </c>
      <c r="B77" s="439"/>
      <c r="C77" s="440" t="s">
        <v>143</v>
      </c>
      <c r="D77" s="440"/>
      <c r="E77" s="440"/>
      <c r="F77" s="440"/>
      <c r="G77" s="440"/>
      <c r="H77" s="440"/>
      <c r="I77" s="440"/>
      <c r="J77" s="440"/>
      <c r="K77" s="440"/>
      <c r="L77" s="440"/>
      <c r="M77" s="440"/>
      <c r="N77" s="440"/>
      <c r="O77" s="440"/>
      <c r="P77" s="440"/>
      <c r="Q77" s="440"/>
      <c r="R77" s="440"/>
      <c r="S77" s="440"/>
      <c r="T77" s="440"/>
      <c r="U77" s="440"/>
      <c r="V77" s="440"/>
      <c r="W77" s="440"/>
      <c r="X77" s="440"/>
      <c r="Y77" s="440"/>
      <c r="Z77" s="440"/>
      <c r="AA77" s="440"/>
    </row>
    <row r="78" spans="1:27" ht="15" customHeight="1" x14ac:dyDescent="0.15">
      <c r="A78" s="19"/>
      <c r="B78" s="19"/>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440"/>
      <c r="AA78" s="440"/>
    </row>
    <row r="79" spans="1:27" x14ac:dyDescent="0.15">
      <c r="B79" s="111"/>
      <c r="C79" s="111"/>
      <c r="D79" s="14"/>
      <c r="E79" s="14"/>
      <c r="F79" s="14"/>
      <c r="G79" s="14"/>
      <c r="H79" s="14"/>
      <c r="I79" s="14"/>
      <c r="J79" s="14"/>
      <c r="K79" s="14"/>
      <c r="L79" s="14"/>
      <c r="M79" s="14"/>
      <c r="N79" s="14"/>
      <c r="O79" s="14"/>
      <c r="P79" s="14"/>
      <c r="Q79" s="14"/>
      <c r="X79" s="415" t="s">
        <v>135</v>
      </c>
      <c r="Y79" s="415"/>
      <c r="Z79" s="415"/>
      <c r="AA79" s="415"/>
    </row>
    <row r="80" spans="1:27" ht="31.5" customHeight="1" x14ac:dyDescent="0.15">
      <c r="B80" s="111"/>
      <c r="C80" s="111"/>
      <c r="D80" s="111"/>
      <c r="E80" s="111"/>
      <c r="F80" s="111"/>
      <c r="G80" s="111"/>
      <c r="H80" s="111"/>
      <c r="I80" s="111"/>
      <c r="J80" s="111"/>
      <c r="K80" s="111"/>
      <c r="L80" s="14"/>
      <c r="M80" s="14"/>
      <c r="N80" s="14"/>
      <c r="O80" s="14"/>
      <c r="S80" s="76"/>
      <c r="X80" s="415" t="str">
        <f>IF($X$2="","",$X$2)</f>
        <v/>
      </c>
      <c r="Y80" s="415"/>
      <c r="Z80" s="415"/>
      <c r="AA80" s="415"/>
    </row>
    <row r="82" spans="1:47" ht="24" customHeight="1" x14ac:dyDescent="0.15">
      <c r="A82" s="416" t="s">
        <v>144</v>
      </c>
      <c r="B82" s="416"/>
      <c r="C82" s="416"/>
      <c r="D82" s="416"/>
      <c r="E82" s="416"/>
      <c r="F82" s="416"/>
      <c r="G82" s="416"/>
      <c r="H82" s="416"/>
      <c r="I82" s="416"/>
      <c r="J82" s="416"/>
      <c r="K82" s="416"/>
      <c r="L82" s="416"/>
      <c r="M82" s="416"/>
      <c r="N82" s="416"/>
      <c r="O82" s="416"/>
      <c r="P82" s="416"/>
      <c r="Q82" s="416"/>
      <c r="R82" s="416"/>
      <c r="S82" s="416"/>
      <c r="T82" s="416"/>
      <c r="U82" s="416"/>
      <c r="V82" s="416"/>
      <c r="W82" s="416"/>
      <c r="X82" s="416"/>
      <c r="Y82" s="416"/>
      <c r="Z82" s="416"/>
      <c r="AA82" s="416"/>
    </row>
    <row r="83" spans="1:47" ht="12"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row>
    <row r="84" spans="1:47" s="6" customFormat="1" ht="15" x14ac:dyDescent="0.15">
      <c r="A84" s="14"/>
      <c r="B84" s="14"/>
      <c r="C84" s="14"/>
      <c r="D84" s="14"/>
      <c r="E84" s="14"/>
      <c r="F84" s="14"/>
      <c r="G84" s="14"/>
      <c r="H84" s="14"/>
      <c r="I84" s="112"/>
      <c r="J84" s="14"/>
      <c r="K84" s="16"/>
      <c r="L84" s="14"/>
      <c r="M84" s="14"/>
      <c r="N84" s="14"/>
      <c r="O84" s="14"/>
      <c r="P84" s="56"/>
      <c r="Q84" s="16"/>
      <c r="R84" s="16"/>
      <c r="S84" s="14"/>
      <c r="T84" s="14"/>
      <c r="U84" s="14"/>
      <c r="V84" s="14"/>
      <c r="W84" s="14"/>
      <c r="X84" s="14"/>
      <c r="Y84" s="14"/>
      <c r="Z84" s="14"/>
      <c r="AA84" s="14"/>
      <c r="AB84" s="12"/>
      <c r="AC84" s="12"/>
    </row>
    <row r="85" spans="1:47" ht="22.5" customHeight="1" x14ac:dyDescent="0.15">
      <c r="A85" s="417" t="s">
        <v>5</v>
      </c>
      <c r="B85" s="108" t="s">
        <v>90</v>
      </c>
      <c r="C85" s="420" t="str">
        <f>IF($C$7="","",$C$7)</f>
        <v/>
      </c>
      <c r="D85" s="421"/>
      <c r="E85" s="421"/>
      <c r="F85" s="421"/>
      <c r="G85" s="421"/>
      <c r="H85" s="421"/>
      <c r="I85" s="422"/>
      <c r="J85" s="423" t="s">
        <v>137</v>
      </c>
      <c r="K85" s="424"/>
      <c r="L85" s="424"/>
      <c r="M85" s="424"/>
      <c r="N85" s="424"/>
      <c r="O85" s="425"/>
      <c r="P85" s="426" t="str">
        <f>IF($P$7="","",$P$7)</f>
        <v/>
      </c>
      <c r="Q85" s="427"/>
      <c r="R85" s="427"/>
      <c r="S85" s="427"/>
      <c r="T85" s="427"/>
      <c r="U85" s="427"/>
      <c r="V85" s="427"/>
      <c r="W85" s="427"/>
      <c r="X85" s="427"/>
      <c r="Y85" s="427"/>
      <c r="Z85" s="427"/>
      <c r="AA85" s="428"/>
      <c r="AE85" s="110"/>
      <c r="AF85" s="110"/>
      <c r="AG85" s="110"/>
      <c r="AH85" s="110"/>
      <c r="AI85" s="110"/>
      <c r="AJ85" s="110"/>
      <c r="AK85" s="110"/>
      <c r="AL85" s="110"/>
      <c r="AM85" s="110"/>
      <c r="AN85" s="110"/>
      <c r="AO85" s="110"/>
      <c r="AP85" s="110"/>
      <c r="AQ85" s="110"/>
      <c r="AR85" s="110"/>
      <c r="AS85" s="110"/>
      <c r="AT85" s="110"/>
      <c r="AU85" s="110"/>
    </row>
    <row r="86" spans="1:47" ht="22.5" customHeight="1" x14ac:dyDescent="0.15">
      <c r="A86" s="418"/>
      <c r="B86" s="48" t="s">
        <v>89</v>
      </c>
      <c r="C86" s="429" t="str">
        <f>IF($C$8="","",$C$8)</f>
        <v/>
      </c>
      <c r="D86" s="430"/>
      <c r="E86" s="430"/>
      <c r="F86" s="430"/>
      <c r="G86" s="430"/>
      <c r="H86" s="430"/>
      <c r="I86" s="431"/>
      <c r="J86" s="402" t="s">
        <v>139</v>
      </c>
      <c r="K86" s="403"/>
      <c r="L86" s="403"/>
      <c r="M86" s="403"/>
      <c r="N86" s="403"/>
      <c r="O86" s="404"/>
      <c r="P86" s="412" t="str">
        <f>IF($P$8="","",$P$8)</f>
        <v/>
      </c>
      <c r="Q86" s="413"/>
      <c r="R86" s="413"/>
      <c r="S86" s="413"/>
      <c r="T86" s="413"/>
      <c r="U86" s="413"/>
      <c r="V86" s="413"/>
      <c r="W86" s="413"/>
      <c r="X86" s="413"/>
      <c r="Y86" s="413"/>
      <c r="Z86" s="413"/>
      <c r="AA86" s="414"/>
    </row>
    <row r="87" spans="1:47" ht="22.5" customHeight="1" x14ac:dyDescent="0.15">
      <c r="A87" s="418"/>
      <c r="B87" s="432" t="s">
        <v>0</v>
      </c>
      <c r="C87" s="14" t="s">
        <v>39</v>
      </c>
      <c r="D87" s="323" t="str">
        <f>IF($D$9="","",$D$9)</f>
        <v/>
      </c>
      <c r="E87" s="14" t="s">
        <v>14</v>
      </c>
      <c r="F87" s="400" t="str">
        <f>IF($F$9="","",$F$9)</f>
        <v/>
      </c>
      <c r="G87" s="400"/>
      <c r="H87" s="400"/>
      <c r="I87" s="401"/>
      <c r="J87" s="402" t="s">
        <v>136</v>
      </c>
      <c r="K87" s="403"/>
      <c r="L87" s="403"/>
      <c r="M87" s="403"/>
      <c r="N87" s="403"/>
      <c r="O87" s="404"/>
      <c r="P87" s="307"/>
      <c r="Q87" s="308" t="str">
        <f>$Q$9</f>
        <v>（</v>
      </c>
      <c r="R87" s="324" t="str">
        <f>IF($R$9="","",$R$9)</f>
        <v/>
      </c>
      <c r="S87" s="325" t="str">
        <f>$S$9</f>
        <v>）本</v>
      </c>
      <c r="T87" s="308"/>
      <c r="U87" s="308"/>
      <c r="V87" s="308"/>
      <c r="W87" s="308"/>
      <c r="X87" s="308"/>
      <c r="Y87" s="308"/>
      <c r="Z87" s="308"/>
      <c r="AA87" s="309"/>
    </row>
    <row r="88" spans="1:47" ht="22.5" customHeight="1" x14ac:dyDescent="0.15">
      <c r="A88" s="418"/>
      <c r="B88" s="432"/>
      <c r="C88" s="405" t="str">
        <f>IF($C$10="","",$C$10)</f>
        <v/>
      </c>
      <c r="D88" s="406"/>
      <c r="E88" s="406"/>
      <c r="F88" s="406"/>
      <c r="G88" s="406"/>
      <c r="H88" s="406"/>
      <c r="I88" s="407"/>
      <c r="J88" s="49" t="s">
        <v>115</v>
      </c>
      <c r="K88" s="50"/>
      <c r="L88" s="50"/>
      <c r="M88" s="411">
        <f>$M$10</f>
        <v>0</v>
      </c>
      <c r="N88" s="411"/>
      <c r="O88" s="50" t="s">
        <v>129</v>
      </c>
      <c r="P88" s="50"/>
      <c r="Q88" s="50"/>
      <c r="R88" s="50"/>
      <c r="S88" s="50"/>
      <c r="T88" s="411">
        <f>$T$10</f>
        <v>0</v>
      </c>
      <c r="U88" s="411"/>
      <c r="V88" s="326"/>
      <c r="W88" s="326"/>
      <c r="X88" s="50" t="s">
        <v>128</v>
      </c>
      <c r="Y88" s="50"/>
      <c r="Z88" s="50"/>
      <c r="AA88" s="51"/>
    </row>
    <row r="89" spans="1:47" ht="22.5" customHeight="1" x14ac:dyDescent="0.15">
      <c r="A89" s="418"/>
      <c r="B89" s="432"/>
      <c r="C89" s="408"/>
      <c r="D89" s="409"/>
      <c r="E89" s="409"/>
      <c r="F89" s="409"/>
      <c r="G89" s="409"/>
      <c r="H89" s="409"/>
      <c r="I89" s="410"/>
      <c r="J89" s="402" t="s">
        <v>138</v>
      </c>
      <c r="K89" s="403"/>
      <c r="L89" s="403"/>
      <c r="M89" s="403"/>
      <c r="N89" s="403"/>
      <c r="O89" s="404"/>
      <c r="P89" s="412" t="str">
        <f>IF($P$11="","",$P$11)</f>
        <v/>
      </c>
      <c r="Q89" s="413"/>
      <c r="R89" s="413"/>
      <c r="S89" s="413"/>
      <c r="T89" s="413"/>
      <c r="U89" s="413"/>
      <c r="V89" s="413"/>
      <c r="W89" s="413"/>
      <c r="X89" s="413"/>
      <c r="Y89" s="413"/>
      <c r="Z89" s="413"/>
      <c r="AA89" s="414"/>
    </row>
    <row r="90" spans="1:47" ht="22.5" customHeight="1" x14ac:dyDescent="0.15">
      <c r="A90" s="419"/>
      <c r="B90" s="279" t="s">
        <v>6</v>
      </c>
      <c r="C90" s="433" t="str">
        <f>IF($C$12="","",$C$12)</f>
        <v/>
      </c>
      <c r="D90" s="434"/>
      <c r="E90" s="434"/>
      <c r="F90" s="434"/>
      <c r="G90" s="434"/>
      <c r="H90" s="434"/>
      <c r="I90" s="435"/>
      <c r="J90" s="279" t="s">
        <v>91</v>
      </c>
      <c r="K90" s="433" t="str">
        <f>IF($K$12="","",$K$12)</f>
        <v/>
      </c>
      <c r="L90" s="434"/>
      <c r="M90" s="434"/>
      <c r="N90" s="434"/>
      <c r="O90" s="434"/>
      <c r="P90" s="435"/>
      <c r="Q90" s="18" t="s">
        <v>31</v>
      </c>
      <c r="R90" s="327" t="str">
        <f>IF($R$12="","",$R$12)</f>
        <v/>
      </c>
      <c r="S90" s="20" t="s">
        <v>14</v>
      </c>
      <c r="T90" s="436" t="str">
        <f>IF($T$12="","",$T$12)</f>
        <v/>
      </c>
      <c r="U90" s="436"/>
      <c r="V90" s="328"/>
      <c r="W90" s="328"/>
      <c r="X90" s="20" t="s">
        <v>14</v>
      </c>
      <c r="Y90" s="436" t="str">
        <f>IF($Y$12="","",$Y$12)</f>
        <v/>
      </c>
      <c r="Z90" s="436"/>
      <c r="AA90" s="437"/>
    </row>
    <row r="91" spans="1:47" x14ac:dyDescent="0.15">
      <c r="A91" s="17"/>
      <c r="B91" s="10"/>
      <c r="C91" s="7"/>
      <c r="D91" s="8"/>
      <c r="E91" s="8"/>
      <c r="F91" s="8"/>
      <c r="G91" s="8"/>
      <c r="H91" s="8"/>
      <c r="I91" s="8"/>
      <c r="J91" s="7"/>
      <c r="K91" s="7"/>
      <c r="L91" s="8"/>
      <c r="M91" s="8"/>
      <c r="N91" s="8"/>
      <c r="O91" s="8"/>
      <c r="P91" s="8"/>
      <c r="Q91" s="8"/>
      <c r="R91" s="8"/>
      <c r="S91" s="8"/>
      <c r="T91" s="8"/>
      <c r="U91" s="8"/>
      <c r="V91" s="8"/>
      <c r="W91" s="8"/>
      <c r="X91" s="8"/>
      <c r="Y91" s="8"/>
      <c r="Z91" s="8"/>
      <c r="AA91" s="7"/>
    </row>
    <row r="92" spans="1:47" ht="27" customHeight="1" x14ac:dyDescent="0.15">
      <c r="A92" s="61" t="s">
        <v>35</v>
      </c>
      <c r="B92" s="61"/>
      <c r="C92" s="61"/>
      <c r="D92" s="61"/>
      <c r="E92" s="61"/>
      <c r="F92" s="61"/>
      <c r="G92" s="61"/>
      <c r="H92" s="61"/>
      <c r="I92" s="61"/>
      <c r="J92" s="9"/>
      <c r="K92" s="21"/>
      <c r="R92" s="13"/>
      <c r="S92" s="76" t="str">
        <f>$S$14</f>
        <v>利用申込日：令和</v>
      </c>
      <c r="T92" s="76" t="str">
        <f>IF($T$14="","",$T$14)</f>
        <v/>
      </c>
      <c r="U92" s="76" t="str">
        <f>$U$14</f>
        <v>年</v>
      </c>
      <c r="V92" s="76">
        <f t="shared" ref="V92:W92" si="15">V53</f>
        <v>0</v>
      </c>
      <c r="W92" s="76">
        <f t="shared" si="15"/>
        <v>0</v>
      </c>
      <c r="X92" s="76" t="str">
        <f>IF($X$14="","",$X$14)</f>
        <v/>
      </c>
      <c r="Y92" s="76" t="str">
        <f>$Y$14</f>
        <v>月</v>
      </c>
      <c r="Z92" s="76" t="str">
        <f>IF($Z$14="","",$Z$14)</f>
        <v/>
      </c>
      <c r="AA92" s="76" t="str">
        <f>$AA$14</f>
        <v>日</v>
      </c>
      <c r="AB92" s="10"/>
    </row>
    <row r="93" spans="1:47" ht="29.25" customHeight="1" x14ac:dyDescent="0.15">
      <c r="C93" t="s">
        <v>150</v>
      </c>
      <c r="R93" s="76"/>
      <c r="S93" s="76" t="str">
        <f>S54</f>
        <v>請求日：令和</v>
      </c>
      <c r="T93" s="76" t="str">
        <f>IF($T$54="","",$T$54)</f>
        <v/>
      </c>
      <c r="U93" s="76" t="str">
        <f t="shared" ref="U93:AA93" si="16">U54</f>
        <v>年</v>
      </c>
      <c r="V93" s="76">
        <f t="shared" si="16"/>
        <v>0</v>
      </c>
      <c r="W93" s="76">
        <f t="shared" si="16"/>
        <v>0</v>
      </c>
      <c r="X93" s="76" t="str">
        <f>IF($X$54="","",$X$54)</f>
        <v/>
      </c>
      <c r="Y93" s="76" t="str">
        <f t="shared" si="16"/>
        <v>月</v>
      </c>
      <c r="Z93" s="76" t="str">
        <f>IF($Z$54="","",$Z$54)</f>
        <v/>
      </c>
      <c r="AA93" s="76" t="str">
        <f t="shared" si="16"/>
        <v>日</v>
      </c>
    </row>
    <row r="94" spans="1:47" ht="19.5" customHeight="1" thickBot="1" x14ac:dyDescent="0.2">
      <c r="C94" s="133" t="s">
        <v>142</v>
      </c>
      <c r="AA94" s="76" t="s">
        <v>122</v>
      </c>
    </row>
    <row r="95" spans="1:47" ht="30.75" customHeight="1" thickBot="1" x14ac:dyDescent="0.2">
      <c r="A95" s="371" t="s">
        <v>120</v>
      </c>
      <c r="B95" s="372"/>
      <c r="C95" s="372"/>
      <c r="D95" s="372"/>
      <c r="E95" s="372"/>
      <c r="F95" s="372"/>
      <c r="G95" s="372"/>
      <c r="H95" s="372"/>
      <c r="I95" s="372"/>
      <c r="J95" s="373"/>
      <c r="K95" s="374" t="str">
        <f>$K$17</f>
        <v/>
      </c>
      <c r="L95" s="374"/>
      <c r="M95" s="374"/>
      <c r="N95" s="374"/>
      <c r="O95" s="374"/>
      <c r="P95" s="374"/>
      <c r="Q95" s="374"/>
      <c r="R95" s="374"/>
      <c r="S95" s="374"/>
      <c r="T95" s="374"/>
      <c r="U95" s="374"/>
      <c r="V95" s="374"/>
      <c r="W95" s="374"/>
      <c r="X95" s="374"/>
      <c r="Y95" s="374"/>
      <c r="Z95" s="375" t="s">
        <v>12</v>
      </c>
      <c r="AA95" s="376"/>
    </row>
    <row r="96" spans="1:47" ht="37.5" customHeight="1" x14ac:dyDescent="0.15">
      <c r="A96" s="377" t="s">
        <v>1</v>
      </c>
      <c r="B96" s="378"/>
      <c r="C96" s="378"/>
      <c r="D96" s="381" t="s">
        <v>37</v>
      </c>
      <c r="E96" s="382"/>
      <c r="F96" s="382"/>
      <c r="G96" s="383"/>
      <c r="H96" s="384" t="s">
        <v>2</v>
      </c>
      <c r="I96" s="378"/>
      <c r="J96" s="385"/>
      <c r="K96" s="388" t="s">
        <v>38</v>
      </c>
      <c r="L96" s="280"/>
      <c r="M96" s="384" t="s">
        <v>11</v>
      </c>
      <c r="N96" s="378"/>
      <c r="O96" s="378"/>
      <c r="P96" s="378"/>
      <c r="Q96" s="390"/>
      <c r="R96" s="392" t="s">
        <v>134</v>
      </c>
      <c r="S96" s="393"/>
      <c r="T96" s="393"/>
      <c r="U96" s="393"/>
      <c r="V96" s="393"/>
      <c r="W96" s="393"/>
      <c r="X96" s="393"/>
      <c r="Y96" s="393"/>
      <c r="Z96" s="393"/>
      <c r="AA96" s="394"/>
    </row>
    <row r="97" spans="1:32" ht="27.75" customHeight="1" x14ac:dyDescent="0.15">
      <c r="A97" s="377"/>
      <c r="B97" s="378"/>
      <c r="C97" s="378"/>
      <c r="D97" s="384"/>
      <c r="E97" s="378"/>
      <c r="F97" s="378"/>
      <c r="G97" s="385"/>
      <c r="H97" s="384"/>
      <c r="I97" s="378"/>
      <c r="J97" s="385"/>
      <c r="K97" s="388"/>
      <c r="L97" s="280"/>
      <c r="M97" s="384"/>
      <c r="N97" s="378"/>
      <c r="O97" s="378"/>
      <c r="P97" s="378"/>
      <c r="Q97" s="390"/>
      <c r="R97" s="395" t="s">
        <v>436</v>
      </c>
      <c r="S97" s="396"/>
      <c r="T97" s="396"/>
      <c r="U97" s="396"/>
      <c r="V97" s="396"/>
      <c r="W97" s="396"/>
      <c r="X97" s="396"/>
      <c r="Y97" s="396"/>
      <c r="Z97" s="396"/>
      <c r="AA97" s="397"/>
    </row>
    <row r="98" spans="1:32" ht="27" customHeight="1" x14ac:dyDescent="0.15">
      <c r="A98" s="379"/>
      <c r="B98" s="380"/>
      <c r="C98" s="380"/>
      <c r="D98" s="386"/>
      <c r="E98" s="380"/>
      <c r="F98" s="380"/>
      <c r="G98" s="387"/>
      <c r="H98" s="386"/>
      <c r="I98" s="380"/>
      <c r="J98" s="387"/>
      <c r="K98" s="389"/>
      <c r="L98" s="281"/>
      <c r="M98" s="386"/>
      <c r="N98" s="380"/>
      <c r="O98" s="380"/>
      <c r="P98" s="380"/>
      <c r="Q98" s="391"/>
      <c r="R98" s="367" t="s">
        <v>2</v>
      </c>
      <c r="S98" s="368"/>
      <c r="T98" s="368"/>
      <c r="U98" s="368"/>
      <c r="V98" s="89"/>
      <c r="W98" s="89"/>
      <c r="X98" s="369" t="s">
        <v>130</v>
      </c>
      <c r="Y98" s="369"/>
      <c r="Z98" s="369"/>
      <c r="AA98" s="370"/>
    </row>
    <row r="99" spans="1:32" ht="30" customHeight="1" x14ac:dyDescent="0.15">
      <c r="A99" s="350" t="str">
        <f>IF($A$21="","",$A$21)</f>
        <v/>
      </c>
      <c r="B99" s="351"/>
      <c r="C99" s="351"/>
      <c r="D99" s="329" t="str">
        <f>IF($D$21="","",$D$21)</f>
        <v/>
      </c>
      <c r="E99" s="88" t="s">
        <v>432</v>
      </c>
      <c r="F99" s="330" t="str">
        <f>IF($F$21="","",$F$21)</f>
        <v/>
      </c>
      <c r="G99" s="87" t="s">
        <v>433</v>
      </c>
      <c r="H99" s="331" t="str">
        <f>IF($H$21="","",$H$21)</f>
        <v/>
      </c>
      <c r="I99" s="70" t="s">
        <v>434</v>
      </c>
      <c r="J99" s="332" t="str">
        <f>IF($J$21="","",$J$21)</f>
        <v/>
      </c>
      <c r="K99" s="333" t="str">
        <f>IF($K$21="","",$K$21)</f>
        <v/>
      </c>
      <c r="L99" s="331"/>
      <c r="M99" s="352" t="str">
        <f>$M$21</f>
        <v/>
      </c>
      <c r="N99" s="353"/>
      <c r="O99" s="353"/>
      <c r="P99" s="353"/>
      <c r="Q99" s="91"/>
      <c r="R99" s="334" t="str">
        <f>IF($R$21="","",$R$21)</f>
        <v/>
      </c>
      <c r="S99" s="71" t="s">
        <v>434</v>
      </c>
      <c r="T99" s="354" t="str">
        <f>IF($T$21="","",$T$21)</f>
        <v/>
      </c>
      <c r="U99" s="355" t="str">
        <f t="shared" ref="U99" si="17">IF($R$21="","",$R$21)</f>
        <v/>
      </c>
      <c r="V99" s="335" t="e">
        <f>T99-R99</f>
        <v>#VALUE!</v>
      </c>
      <c r="W99" s="71" t="e">
        <f>V99*24</f>
        <v>#VALUE!</v>
      </c>
      <c r="X99" s="356" t="str">
        <f>$X$21</f>
        <v/>
      </c>
      <c r="Y99" s="357"/>
      <c r="Z99" s="357"/>
      <c r="AA99" s="321"/>
      <c r="AD99" s="98"/>
      <c r="AE99" s="98"/>
      <c r="AF99" s="99"/>
    </row>
    <row r="100" spans="1:32" ht="30" customHeight="1" x14ac:dyDescent="0.15">
      <c r="A100" s="350" t="str">
        <f>IF($A$22="","",$A$22)</f>
        <v/>
      </c>
      <c r="B100" s="351"/>
      <c r="C100" s="351"/>
      <c r="D100" s="329" t="str">
        <f>IF($D$22="","",$D$22)</f>
        <v/>
      </c>
      <c r="E100" s="88" t="s">
        <v>432</v>
      </c>
      <c r="F100" s="330" t="str">
        <f>IF($F$22="","",$F$22)</f>
        <v/>
      </c>
      <c r="G100" s="87" t="s">
        <v>433</v>
      </c>
      <c r="H100" s="331" t="str">
        <f>IF($H$22="","",$H$22)</f>
        <v/>
      </c>
      <c r="I100" s="70" t="s">
        <v>434</v>
      </c>
      <c r="J100" s="332" t="str">
        <f>IF($J$22="","",$J$22)</f>
        <v/>
      </c>
      <c r="K100" s="333" t="str">
        <f>IF($K$22="","",$K$22)</f>
        <v/>
      </c>
      <c r="L100" s="331"/>
      <c r="M100" s="352" t="str">
        <f>$M$22</f>
        <v/>
      </c>
      <c r="N100" s="353"/>
      <c r="O100" s="353"/>
      <c r="P100" s="353"/>
      <c r="Q100" s="91"/>
      <c r="R100" s="334" t="str">
        <f>IF($R$22="","",$R$22)</f>
        <v/>
      </c>
      <c r="S100" s="71" t="s">
        <v>434</v>
      </c>
      <c r="T100" s="354" t="str">
        <f>IF($T$22="","",$T$22)</f>
        <v/>
      </c>
      <c r="U100" s="355" t="str">
        <f t="shared" ref="U100" si="18">IF($R$22="","",$R$22)</f>
        <v/>
      </c>
      <c r="V100" s="335" t="e">
        <f>T100-R100</f>
        <v>#VALUE!</v>
      </c>
      <c r="W100" s="71" t="e">
        <f>V100*24</f>
        <v>#VALUE!</v>
      </c>
      <c r="X100" s="356" t="str">
        <f>$X$22</f>
        <v/>
      </c>
      <c r="Y100" s="357"/>
      <c r="Z100" s="357"/>
      <c r="AA100" s="321"/>
    </row>
    <row r="101" spans="1:32" ht="30" customHeight="1" x14ac:dyDescent="0.15">
      <c r="A101" s="350" t="str">
        <f>IF($A$23="","",$A$23)</f>
        <v/>
      </c>
      <c r="B101" s="351"/>
      <c r="C101" s="351"/>
      <c r="D101" s="329" t="str">
        <f>IF($D$23="","",$D$23)</f>
        <v/>
      </c>
      <c r="E101" s="88" t="s">
        <v>432</v>
      </c>
      <c r="F101" s="330" t="str">
        <f>IF($F$23="","",$F$23)</f>
        <v/>
      </c>
      <c r="G101" s="87" t="s">
        <v>433</v>
      </c>
      <c r="H101" s="331" t="str">
        <f>IF($H$23="","",$H$23)</f>
        <v/>
      </c>
      <c r="I101" s="70" t="s">
        <v>434</v>
      </c>
      <c r="J101" s="332" t="str">
        <f>IF($J$23="","",$J$23)</f>
        <v/>
      </c>
      <c r="K101" s="333" t="str">
        <f>IF($K$23="","",$K$23)</f>
        <v/>
      </c>
      <c r="L101" s="331"/>
      <c r="M101" s="352" t="str">
        <f>$M$23</f>
        <v/>
      </c>
      <c r="N101" s="353"/>
      <c r="O101" s="353"/>
      <c r="P101" s="353"/>
      <c r="Q101" s="91"/>
      <c r="R101" s="334" t="str">
        <f>IF($R$23="","",$R$23)</f>
        <v/>
      </c>
      <c r="S101" s="71" t="s">
        <v>434</v>
      </c>
      <c r="T101" s="354" t="str">
        <f>IF($T$23="","",$T$23)</f>
        <v/>
      </c>
      <c r="U101" s="355" t="str">
        <f t="shared" ref="U101" si="19">IF($R$23="","",$R$23)</f>
        <v/>
      </c>
      <c r="V101" s="335" t="e">
        <f t="shared" ref="V101:V108" si="20">T101-R101</f>
        <v>#VALUE!</v>
      </c>
      <c r="W101" s="71" t="e">
        <f t="shared" ref="W101:W108" si="21">V101*24</f>
        <v>#VALUE!</v>
      </c>
      <c r="X101" s="356" t="str">
        <f>$X$23</f>
        <v/>
      </c>
      <c r="Y101" s="357"/>
      <c r="Z101" s="357"/>
      <c r="AA101" s="321"/>
    </row>
    <row r="102" spans="1:32" ht="30" customHeight="1" x14ac:dyDescent="0.15">
      <c r="A102" s="350" t="str">
        <f>IF($A$24="","",$A$24)</f>
        <v/>
      </c>
      <c r="B102" s="351"/>
      <c r="C102" s="351"/>
      <c r="D102" s="329" t="str">
        <f>IF($D$24="","",$D$24)</f>
        <v/>
      </c>
      <c r="E102" s="88" t="s">
        <v>432</v>
      </c>
      <c r="F102" s="330" t="str">
        <f>IF($F$24="","",$F$24)</f>
        <v/>
      </c>
      <c r="G102" s="87" t="s">
        <v>433</v>
      </c>
      <c r="H102" s="331" t="str">
        <f>IF($H$24="","",$H$24)</f>
        <v/>
      </c>
      <c r="I102" s="70" t="s">
        <v>434</v>
      </c>
      <c r="J102" s="332" t="str">
        <f>IF($J$24="","",$J$24)</f>
        <v/>
      </c>
      <c r="K102" s="333" t="str">
        <f>IF($K$24="","",$K$24)</f>
        <v/>
      </c>
      <c r="L102" s="331"/>
      <c r="M102" s="352" t="str">
        <f>$M$24</f>
        <v/>
      </c>
      <c r="N102" s="353"/>
      <c r="O102" s="353"/>
      <c r="P102" s="353"/>
      <c r="Q102" s="91"/>
      <c r="R102" s="334" t="str">
        <f>IF($R$24="","",$R$24)</f>
        <v/>
      </c>
      <c r="S102" s="71" t="s">
        <v>434</v>
      </c>
      <c r="T102" s="354" t="str">
        <f>IF($T$24="","",$T$24)</f>
        <v/>
      </c>
      <c r="U102" s="355" t="str">
        <f t="shared" ref="U102" si="22">IF($R$24="","",$R$24)</f>
        <v/>
      </c>
      <c r="V102" s="335" t="e">
        <f t="shared" si="20"/>
        <v>#VALUE!</v>
      </c>
      <c r="W102" s="71" t="e">
        <f t="shared" si="21"/>
        <v>#VALUE!</v>
      </c>
      <c r="X102" s="356" t="str">
        <f>$X$24</f>
        <v/>
      </c>
      <c r="Y102" s="357"/>
      <c r="Z102" s="357"/>
      <c r="AA102" s="321"/>
    </row>
    <row r="103" spans="1:32" ht="30" customHeight="1" x14ac:dyDescent="0.15">
      <c r="A103" s="350" t="str">
        <f>IF($A$25="","",$A$25)</f>
        <v/>
      </c>
      <c r="B103" s="351"/>
      <c r="C103" s="351"/>
      <c r="D103" s="329" t="str">
        <f>IF($D$25="","",$D$25)</f>
        <v/>
      </c>
      <c r="E103" s="88" t="s">
        <v>432</v>
      </c>
      <c r="F103" s="330" t="str">
        <f>IF($F$25="","",$F$25)</f>
        <v/>
      </c>
      <c r="G103" s="87" t="s">
        <v>433</v>
      </c>
      <c r="H103" s="331" t="str">
        <f>IF($H$25="","",$H$25)</f>
        <v/>
      </c>
      <c r="I103" s="70" t="s">
        <v>434</v>
      </c>
      <c r="J103" s="332" t="str">
        <f>IF($J$25="","",$J$25)</f>
        <v/>
      </c>
      <c r="K103" s="333" t="str">
        <f>IF($K$25="","",$K$25)</f>
        <v/>
      </c>
      <c r="L103" s="331"/>
      <c r="M103" s="352" t="str">
        <f>$M$25</f>
        <v/>
      </c>
      <c r="N103" s="353"/>
      <c r="O103" s="353"/>
      <c r="P103" s="353"/>
      <c r="Q103" s="91"/>
      <c r="R103" s="334" t="str">
        <f>IF($R$25="","",$R$25)</f>
        <v/>
      </c>
      <c r="S103" s="71" t="s">
        <v>434</v>
      </c>
      <c r="T103" s="354" t="str">
        <f>IF($T$25="","",$T$25)</f>
        <v/>
      </c>
      <c r="U103" s="355" t="str">
        <f t="shared" ref="U103" si="23">IF($R$25="","",$R$25)</f>
        <v/>
      </c>
      <c r="V103" s="335" t="e">
        <f t="shared" si="20"/>
        <v>#VALUE!</v>
      </c>
      <c r="W103" s="71" t="e">
        <f t="shared" si="21"/>
        <v>#VALUE!</v>
      </c>
      <c r="X103" s="356" t="str">
        <f>$X$25</f>
        <v/>
      </c>
      <c r="Y103" s="357"/>
      <c r="Z103" s="357"/>
      <c r="AA103" s="321"/>
    </row>
    <row r="104" spans="1:32" ht="30" customHeight="1" x14ac:dyDescent="0.15">
      <c r="A104" s="350" t="str">
        <f>IF($A$26="","",$A$26)</f>
        <v/>
      </c>
      <c r="B104" s="351"/>
      <c r="C104" s="351"/>
      <c r="D104" s="329" t="str">
        <f>IF($D$26="","",$D$26)</f>
        <v/>
      </c>
      <c r="E104" s="88" t="s">
        <v>432</v>
      </c>
      <c r="F104" s="330" t="str">
        <f>IF($F$26="","",$F$26)</f>
        <v/>
      </c>
      <c r="G104" s="87" t="s">
        <v>433</v>
      </c>
      <c r="H104" s="331" t="str">
        <f>IF($H$26="","",$H$26)</f>
        <v/>
      </c>
      <c r="I104" s="70" t="s">
        <v>434</v>
      </c>
      <c r="J104" s="332" t="str">
        <f>IF($J$26="","",$J$26)</f>
        <v/>
      </c>
      <c r="K104" s="333" t="str">
        <f>IF($K$26="","",$K$26)</f>
        <v/>
      </c>
      <c r="L104" s="331"/>
      <c r="M104" s="352" t="str">
        <f>$M$26</f>
        <v/>
      </c>
      <c r="N104" s="353"/>
      <c r="O104" s="353"/>
      <c r="P104" s="353"/>
      <c r="Q104" s="91"/>
      <c r="R104" s="334" t="str">
        <f>IF($R$26="","",$R$26)</f>
        <v/>
      </c>
      <c r="S104" s="71" t="s">
        <v>434</v>
      </c>
      <c r="T104" s="354" t="str">
        <f>IF($T$26="","",$T$26)</f>
        <v/>
      </c>
      <c r="U104" s="355" t="str">
        <f t="shared" ref="U104" si="24">IF($R$26="","",$R$26)</f>
        <v/>
      </c>
      <c r="V104" s="335" t="e">
        <f t="shared" si="20"/>
        <v>#VALUE!</v>
      </c>
      <c r="W104" s="71" t="e">
        <f t="shared" si="21"/>
        <v>#VALUE!</v>
      </c>
      <c r="X104" s="356" t="str">
        <f>$X$26</f>
        <v/>
      </c>
      <c r="Y104" s="357"/>
      <c r="Z104" s="357"/>
      <c r="AA104" s="321"/>
    </row>
    <row r="105" spans="1:32" ht="30" customHeight="1" x14ac:dyDescent="0.15">
      <c r="A105" s="350" t="str">
        <f>IF($A$27="","",$A$27)</f>
        <v/>
      </c>
      <c r="B105" s="351"/>
      <c r="C105" s="351"/>
      <c r="D105" s="329" t="str">
        <f>IF($D$27="","",$D$27)</f>
        <v/>
      </c>
      <c r="E105" s="88" t="s">
        <v>432</v>
      </c>
      <c r="F105" s="330" t="str">
        <f>IF($F$27="","",$F$27)</f>
        <v/>
      </c>
      <c r="G105" s="87" t="s">
        <v>433</v>
      </c>
      <c r="H105" s="331" t="str">
        <f>IF($H$27="","",$H$27)</f>
        <v/>
      </c>
      <c r="I105" s="70" t="s">
        <v>434</v>
      </c>
      <c r="J105" s="332" t="str">
        <f>IF($J$27="","",$J$27)</f>
        <v/>
      </c>
      <c r="K105" s="333" t="str">
        <f>IF($K$27="","",$K$27)</f>
        <v/>
      </c>
      <c r="L105" s="331"/>
      <c r="M105" s="352" t="str">
        <f>$M$27</f>
        <v/>
      </c>
      <c r="N105" s="353"/>
      <c r="O105" s="353"/>
      <c r="P105" s="353"/>
      <c r="Q105" s="91"/>
      <c r="R105" s="334" t="str">
        <f>IF($R$27="","",$R$27)</f>
        <v/>
      </c>
      <c r="S105" s="71" t="s">
        <v>434</v>
      </c>
      <c r="T105" s="354" t="str">
        <f>IF($T$27="","",$T$27)</f>
        <v/>
      </c>
      <c r="U105" s="355" t="str">
        <f t="shared" ref="U105" si="25">IF($R$27="","",$R$27)</f>
        <v/>
      </c>
      <c r="V105" s="335" t="e">
        <f t="shared" si="20"/>
        <v>#VALUE!</v>
      </c>
      <c r="W105" s="71" t="e">
        <f t="shared" si="21"/>
        <v>#VALUE!</v>
      </c>
      <c r="X105" s="356" t="str">
        <f>$X$27</f>
        <v/>
      </c>
      <c r="Y105" s="357"/>
      <c r="Z105" s="357"/>
      <c r="AA105" s="321"/>
    </row>
    <row r="106" spans="1:32" ht="30" customHeight="1" x14ac:dyDescent="0.15">
      <c r="A106" s="350" t="str">
        <f>IF($A$28="","",$A$28)</f>
        <v/>
      </c>
      <c r="B106" s="351"/>
      <c r="C106" s="351"/>
      <c r="D106" s="329" t="str">
        <f>IF($D$28="","",$D$28)</f>
        <v/>
      </c>
      <c r="E106" s="88" t="s">
        <v>432</v>
      </c>
      <c r="F106" s="330" t="str">
        <f>IF($F$28="","",$F$28)</f>
        <v/>
      </c>
      <c r="G106" s="87" t="s">
        <v>433</v>
      </c>
      <c r="H106" s="331" t="str">
        <f>IF($H$28="","",$H$28)</f>
        <v/>
      </c>
      <c r="I106" s="70" t="s">
        <v>434</v>
      </c>
      <c r="J106" s="332" t="str">
        <f>IF($J$28="","",$J$28)</f>
        <v/>
      </c>
      <c r="K106" s="333" t="str">
        <f>IF($K$28="","",$K$28)</f>
        <v/>
      </c>
      <c r="L106" s="331"/>
      <c r="M106" s="352" t="str">
        <f>$M$28</f>
        <v/>
      </c>
      <c r="N106" s="353"/>
      <c r="O106" s="353"/>
      <c r="P106" s="353"/>
      <c r="Q106" s="91"/>
      <c r="R106" s="334" t="str">
        <f>IF($R$28="","",$R$28)</f>
        <v/>
      </c>
      <c r="S106" s="71" t="s">
        <v>434</v>
      </c>
      <c r="T106" s="354" t="str">
        <f>IF($T$28="","",$T$28)</f>
        <v/>
      </c>
      <c r="U106" s="355" t="str">
        <f t="shared" ref="U106" si="26">IF($R$28="","",$R$28)</f>
        <v/>
      </c>
      <c r="V106" s="335" t="e">
        <f t="shared" si="20"/>
        <v>#VALUE!</v>
      </c>
      <c r="W106" s="71" t="e">
        <f t="shared" si="21"/>
        <v>#VALUE!</v>
      </c>
      <c r="X106" s="356" t="str">
        <f>$X$28</f>
        <v/>
      </c>
      <c r="Y106" s="357"/>
      <c r="Z106" s="357"/>
      <c r="AA106" s="321"/>
    </row>
    <row r="107" spans="1:32" ht="30" customHeight="1" x14ac:dyDescent="0.15">
      <c r="A107" s="350" t="str">
        <f>IF($A$29="","",$A$29)</f>
        <v/>
      </c>
      <c r="B107" s="351"/>
      <c r="C107" s="351"/>
      <c r="D107" s="329" t="str">
        <f>IF($D$29="","",$D$29)</f>
        <v/>
      </c>
      <c r="E107" s="88" t="s">
        <v>432</v>
      </c>
      <c r="F107" s="330" t="str">
        <f>IF($F$29="","",$F$29)</f>
        <v/>
      </c>
      <c r="G107" s="87" t="s">
        <v>433</v>
      </c>
      <c r="H107" s="331" t="str">
        <f>IF($H$29="","",$H$29)</f>
        <v/>
      </c>
      <c r="I107" s="70" t="s">
        <v>434</v>
      </c>
      <c r="J107" s="332" t="str">
        <f>IF($J$29="","",$J$29)</f>
        <v/>
      </c>
      <c r="K107" s="333" t="str">
        <f>IF($K$29="","",$K$29)</f>
        <v/>
      </c>
      <c r="L107" s="331"/>
      <c r="M107" s="352" t="str">
        <f>$M$29</f>
        <v/>
      </c>
      <c r="N107" s="353"/>
      <c r="O107" s="353"/>
      <c r="P107" s="353"/>
      <c r="Q107" s="91"/>
      <c r="R107" s="334" t="str">
        <f>IF($R$29="","",$R$29)</f>
        <v/>
      </c>
      <c r="S107" s="71" t="s">
        <v>434</v>
      </c>
      <c r="T107" s="354" t="str">
        <f>IF($T$29="","",$T$29)</f>
        <v/>
      </c>
      <c r="U107" s="355" t="str">
        <f t="shared" ref="U107" si="27">IF($R$29="","",$R$29)</f>
        <v/>
      </c>
      <c r="V107" s="335" t="e">
        <f t="shared" si="20"/>
        <v>#VALUE!</v>
      </c>
      <c r="W107" s="71" t="e">
        <f t="shared" si="21"/>
        <v>#VALUE!</v>
      </c>
      <c r="X107" s="356" t="str">
        <f>$X$29</f>
        <v/>
      </c>
      <c r="Y107" s="357"/>
      <c r="Z107" s="357"/>
      <c r="AA107" s="321"/>
    </row>
    <row r="108" spans="1:32" ht="30" customHeight="1" x14ac:dyDescent="0.15">
      <c r="A108" s="350" t="str">
        <f>IF($A$30="","",$A$30)</f>
        <v/>
      </c>
      <c r="B108" s="351"/>
      <c r="C108" s="351"/>
      <c r="D108" s="329" t="str">
        <f>IF($D$30="","",$D$30)</f>
        <v/>
      </c>
      <c r="E108" s="88" t="s">
        <v>432</v>
      </c>
      <c r="F108" s="330" t="str">
        <f>IF($F$30="","",$F$30)</f>
        <v/>
      </c>
      <c r="G108" s="87" t="s">
        <v>433</v>
      </c>
      <c r="H108" s="331" t="str">
        <f>IF($H$30="","",$H$30)</f>
        <v/>
      </c>
      <c r="I108" s="70" t="s">
        <v>434</v>
      </c>
      <c r="J108" s="332" t="str">
        <f>IF($J$30="","",$J$30)</f>
        <v/>
      </c>
      <c r="K108" s="333" t="str">
        <f>IF($K$30="","",$K$30)</f>
        <v/>
      </c>
      <c r="L108" s="331"/>
      <c r="M108" s="352" t="str">
        <f>$M$30</f>
        <v/>
      </c>
      <c r="N108" s="353"/>
      <c r="O108" s="353"/>
      <c r="P108" s="353"/>
      <c r="Q108" s="91"/>
      <c r="R108" s="334" t="str">
        <f>IF($R$30="","",$R$30)</f>
        <v/>
      </c>
      <c r="S108" s="71" t="s">
        <v>434</v>
      </c>
      <c r="T108" s="354" t="str">
        <f>IF($T$30="","",$T$30)</f>
        <v/>
      </c>
      <c r="U108" s="355" t="str">
        <f t="shared" ref="U108" si="28">IF($R$30="","",$R$30)</f>
        <v/>
      </c>
      <c r="V108" s="335" t="e">
        <f t="shared" si="20"/>
        <v>#VALUE!</v>
      </c>
      <c r="W108" s="71" t="e">
        <f t="shared" si="21"/>
        <v>#VALUE!</v>
      </c>
      <c r="X108" s="356" t="str">
        <f>$X$30</f>
        <v/>
      </c>
      <c r="Y108" s="357"/>
      <c r="Z108" s="357"/>
      <c r="AA108" s="321"/>
    </row>
    <row r="109" spans="1:32" ht="30" customHeight="1" x14ac:dyDescent="0.15">
      <c r="A109" s="358" t="s">
        <v>13</v>
      </c>
      <c r="B109" s="359"/>
      <c r="C109" s="359"/>
      <c r="D109" s="360"/>
      <c r="E109" s="361"/>
      <c r="F109" s="361"/>
      <c r="G109" s="361"/>
      <c r="H109" s="361"/>
      <c r="I109" s="361"/>
      <c r="J109" s="361"/>
      <c r="K109" s="362"/>
      <c r="L109" s="101"/>
      <c r="M109" s="363" t="str">
        <f>$M$31</f>
        <v/>
      </c>
      <c r="N109" s="364"/>
      <c r="O109" s="364"/>
      <c r="P109" s="364"/>
      <c r="Q109" s="92" t="s">
        <v>12</v>
      </c>
      <c r="R109" s="95" t="s">
        <v>140</v>
      </c>
      <c r="S109" s="96"/>
      <c r="T109" s="96"/>
      <c r="U109" s="97"/>
      <c r="V109" s="101"/>
      <c r="W109" s="101"/>
      <c r="X109" s="365" t="str">
        <f>$X$31</f>
        <v/>
      </c>
      <c r="Y109" s="366"/>
      <c r="Z109" s="366"/>
      <c r="AA109" s="322" t="s">
        <v>12</v>
      </c>
    </row>
    <row r="110" spans="1:32" ht="30" customHeight="1" x14ac:dyDescent="0.15">
      <c r="A110" s="340" t="s">
        <v>121</v>
      </c>
      <c r="B110" s="341"/>
      <c r="C110" s="341"/>
      <c r="D110" s="342" t="str">
        <f>$D$32</f>
        <v/>
      </c>
      <c r="E110" s="343"/>
      <c r="F110" s="343"/>
      <c r="G110" s="343"/>
      <c r="H110" s="343"/>
      <c r="I110" s="343"/>
      <c r="J110" s="312" t="s">
        <v>12</v>
      </c>
      <c r="K110" s="344" t="s">
        <v>440</v>
      </c>
      <c r="L110" s="345"/>
      <c r="M110" s="345"/>
      <c r="N110" s="345"/>
      <c r="O110" s="345"/>
      <c r="P110" s="346" t="str">
        <f>$P$32</f>
        <v/>
      </c>
      <c r="Q110" s="347"/>
      <c r="R110" s="347"/>
      <c r="S110" s="347"/>
      <c r="T110" s="347"/>
      <c r="U110" s="347"/>
      <c r="V110" s="347"/>
      <c r="W110" s="347"/>
      <c r="X110" s="347"/>
      <c r="Y110" s="119"/>
      <c r="Z110" s="348" t="s">
        <v>12</v>
      </c>
      <c r="AA110" s="349"/>
    </row>
    <row r="111" spans="1:32" ht="13.5" customHeight="1" x14ac:dyDescent="0.15">
      <c r="A111" s="123"/>
      <c r="B111" s="57"/>
      <c r="C111" s="57"/>
      <c r="D111" s="124"/>
      <c r="E111" s="125"/>
      <c r="F111" s="125"/>
      <c r="G111" s="125"/>
      <c r="H111" s="125"/>
      <c r="I111" s="125"/>
      <c r="J111" s="126"/>
      <c r="K111" s="127"/>
      <c r="L111" s="127"/>
      <c r="M111" s="127"/>
      <c r="N111" s="127"/>
      <c r="O111" s="127"/>
      <c r="P111" s="336"/>
      <c r="Q111" s="336"/>
      <c r="R111" s="336"/>
      <c r="S111" s="336"/>
      <c r="T111" s="336"/>
      <c r="U111" s="336"/>
      <c r="V111" s="336"/>
      <c r="W111" s="336"/>
      <c r="X111" s="336"/>
      <c r="Y111" s="125"/>
      <c r="Z111" s="61"/>
      <c r="AA111" s="61"/>
    </row>
    <row r="112" spans="1:32" ht="15.75" customHeight="1" x14ac:dyDescent="0.15">
      <c r="A112" s="441" t="s">
        <v>33</v>
      </c>
      <c r="B112" s="441"/>
      <c r="C112" s="441"/>
      <c r="D112" s="441"/>
      <c r="E112" s="442" t="s">
        <v>113</v>
      </c>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row>
    <row r="113" spans="1:47" ht="15.75" customHeight="1" x14ac:dyDescent="0.15">
      <c r="A113" s="441" t="s">
        <v>27</v>
      </c>
      <c r="B113" s="441"/>
      <c r="C113" s="441"/>
      <c r="D113" s="441"/>
      <c r="E113" s="441" t="s">
        <v>40</v>
      </c>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row>
    <row r="114" spans="1:47" ht="15.75" customHeight="1" x14ac:dyDescent="0.15">
      <c r="A114" s="441" t="s">
        <v>26</v>
      </c>
      <c r="B114" s="441"/>
      <c r="C114" s="441"/>
      <c r="D114" s="441"/>
      <c r="E114" s="441" t="s">
        <v>41</v>
      </c>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row>
    <row r="115" spans="1:47" ht="15.75" customHeight="1" x14ac:dyDescent="0.15">
      <c r="A115" s="14"/>
      <c r="B115" s="14"/>
      <c r="C115" s="14"/>
      <c r="D115" s="14"/>
      <c r="E115" s="438" t="s">
        <v>32</v>
      </c>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row>
    <row r="116" spans="1:47" ht="15.75" customHeight="1" x14ac:dyDescent="0.15">
      <c r="A116" s="439" t="s">
        <v>34</v>
      </c>
      <c r="B116" s="439"/>
      <c r="C116" s="440" t="s">
        <v>143</v>
      </c>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row>
    <row r="117" spans="1:47" ht="15" customHeight="1" x14ac:dyDescent="0.15">
      <c r="A117" s="19"/>
      <c r="B117" s="19"/>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row>
    <row r="118" spans="1:47" x14ac:dyDescent="0.15">
      <c r="B118" s="111"/>
      <c r="C118" s="111"/>
      <c r="D118" s="14"/>
      <c r="E118" s="14"/>
      <c r="F118" s="14"/>
      <c r="G118" s="14"/>
      <c r="H118" s="14"/>
      <c r="I118" s="14"/>
      <c r="J118" s="14"/>
      <c r="K118" s="14"/>
      <c r="L118" s="14"/>
      <c r="M118" s="14"/>
      <c r="N118" s="14"/>
      <c r="O118" s="14"/>
      <c r="P118" s="14"/>
      <c r="Q118" s="14"/>
      <c r="X118" s="415" t="s">
        <v>135</v>
      </c>
      <c r="Y118" s="415"/>
      <c r="Z118" s="415"/>
      <c r="AA118" s="415"/>
    </row>
    <row r="119" spans="1:47" ht="31.5" customHeight="1" x14ac:dyDescent="0.15">
      <c r="B119" s="111"/>
      <c r="C119" s="111"/>
      <c r="D119" s="111"/>
      <c r="E119" s="111"/>
      <c r="F119" s="111"/>
      <c r="G119" s="111"/>
      <c r="H119" s="111"/>
      <c r="I119" s="111"/>
      <c r="J119" s="111"/>
      <c r="K119" s="111"/>
      <c r="L119" s="14"/>
      <c r="M119" s="14"/>
      <c r="N119" s="14"/>
      <c r="O119" s="14"/>
      <c r="S119" s="76"/>
      <c r="X119" s="415" t="str">
        <f>IF($X$2="","",$X$2)</f>
        <v/>
      </c>
      <c r="Y119" s="415"/>
      <c r="Z119" s="415"/>
      <c r="AA119" s="415"/>
    </row>
    <row r="121" spans="1:47" ht="24" customHeight="1" x14ac:dyDescent="0.15">
      <c r="A121" s="416" t="s">
        <v>145</v>
      </c>
      <c r="B121" s="416"/>
      <c r="C121" s="416"/>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row>
    <row r="122" spans="1:47" ht="12"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47" s="6" customFormat="1" ht="15" x14ac:dyDescent="0.15">
      <c r="A123" s="14"/>
      <c r="B123" s="14"/>
      <c r="C123" s="14"/>
      <c r="D123" s="14"/>
      <c r="E123" s="14"/>
      <c r="F123" s="14"/>
      <c r="G123" s="14"/>
      <c r="H123" s="14"/>
      <c r="I123" s="112"/>
      <c r="J123" s="14"/>
      <c r="K123" s="16"/>
      <c r="L123" s="14"/>
      <c r="M123" s="14"/>
      <c r="N123" s="14"/>
      <c r="O123" s="14"/>
      <c r="P123" s="56"/>
      <c r="Q123" s="16"/>
      <c r="R123" s="16"/>
      <c r="S123" s="14"/>
      <c r="T123" s="14"/>
      <c r="U123" s="14"/>
      <c r="V123" s="14"/>
      <c r="W123" s="14"/>
      <c r="X123" s="14"/>
      <c r="Y123" s="14"/>
      <c r="Z123" s="14"/>
      <c r="AA123" s="14"/>
      <c r="AB123" s="12"/>
      <c r="AC123" s="12"/>
    </row>
    <row r="124" spans="1:47" ht="22.5" customHeight="1" x14ac:dyDescent="0.15">
      <c r="A124" s="417" t="s">
        <v>5</v>
      </c>
      <c r="B124" s="108" t="s">
        <v>90</v>
      </c>
      <c r="C124" s="420" t="str">
        <f>IF($C$7="","",$C$7)</f>
        <v/>
      </c>
      <c r="D124" s="421"/>
      <c r="E124" s="421"/>
      <c r="F124" s="421"/>
      <c r="G124" s="421"/>
      <c r="H124" s="421"/>
      <c r="I124" s="422"/>
      <c r="J124" s="423" t="s">
        <v>137</v>
      </c>
      <c r="K124" s="424"/>
      <c r="L124" s="424"/>
      <c r="M124" s="424"/>
      <c r="N124" s="424"/>
      <c r="O124" s="425"/>
      <c r="P124" s="426" t="str">
        <f>IF($P$7="","",$P$7)</f>
        <v/>
      </c>
      <c r="Q124" s="427"/>
      <c r="R124" s="427"/>
      <c r="S124" s="427"/>
      <c r="T124" s="427"/>
      <c r="U124" s="427"/>
      <c r="V124" s="427"/>
      <c r="W124" s="427"/>
      <c r="X124" s="427"/>
      <c r="Y124" s="427"/>
      <c r="Z124" s="427"/>
      <c r="AA124" s="428"/>
      <c r="AE124" s="110"/>
      <c r="AF124" s="110"/>
      <c r="AG124" s="110"/>
      <c r="AH124" s="110"/>
      <c r="AI124" s="110"/>
      <c r="AJ124" s="110"/>
      <c r="AK124" s="110"/>
      <c r="AL124" s="110"/>
      <c r="AM124" s="110"/>
      <c r="AN124" s="110"/>
      <c r="AO124" s="110"/>
      <c r="AP124" s="110"/>
      <c r="AQ124" s="110"/>
      <c r="AR124" s="110"/>
      <c r="AS124" s="110"/>
      <c r="AT124" s="110"/>
      <c r="AU124" s="110"/>
    </row>
    <row r="125" spans="1:47" ht="22.5" customHeight="1" x14ac:dyDescent="0.15">
      <c r="A125" s="418"/>
      <c r="B125" s="48" t="s">
        <v>89</v>
      </c>
      <c r="C125" s="429" t="str">
        <f>IF($C$8="","",$C$8)</f>
        <v/>
      </c>
      <c r="D125" s="430"/>
      <c r="E125" s="430"/>
      <c r="F125" s="430"/>
      <c r="G125" s="430"/>
      <c r="H125" s="430"/>
      <c r="I125" s="431"/>
      <c r="J125" s="402" t="s">
        <v>139</v>
      </c>
      <c r="K125" s="403"/>
      <c r="L125" s="403"/>
      <c r="M125" s="403"/>
      <c r="N125" s="403"/>
      <c r="O125" s="404"/>
      <c r="P125" s="412" t="str">
        <f>IF($P$8="","",$P$8)</f>
        <v/>
      </c>
      <c r="Q125" s="413"/>
      <c r="R125" s="413"/>
      <c r="S125" s="413"/>
      <c r="T125" s="413"/>
      <c r="U125" s="413"/>
      <c r="V125" s="413"/>
      <c r="W125" s="413"/>
      <c r="X125" s="413"/>
      <c r="Y125" s="413"/>
      <c r="Z125" s="413"/>
      <c r="AA125" s="414"/>
    </row>
    <row r="126" spans="1:47" ht="22.5" customHeight="1" x14ac:dyDescent="0.15">
      <c r="A126" s="418"/>
      <c r="B126" s="432" t="s">
        <v>0</v>
      </c>
      <c r="C126" s="14" t="s">
        <v>39</v>
      </c>
      <c r="D126" s="323" t="str">
        <f>IF($D$9="","",$D$9)</f>
        <v/>
      </c>
      <c r="E126" s="14" t="s">
        <v>14</v>
      </c>
      <c r="F126" s="400" t="str">
        <f>IF($F$9="","",$F$9)</f>
        <v/>
      </c>
      <c r="G126" s="400"/>
      <c r="H126" s="400"/>
      <c r="I126" s="401"/>
      <c r="J126" s="402" t="s">
        <v>136</v>
      </c>
      <c r="K126" s="403"/>
      <c r="L126" s="403"/>
      <c r="M126" s="403"/>
      <c r="N126" s="403"/>
      <c r="O126" s="404"/>
      <c r="P126" s="307"/>
      <c r="Q126" s="308" t="str">
        <f>$Q$9</f>
        <v>（</v>
      </c>
      <c r="R126" s="324" t="str">
        <f>IF($R$9="","",$R$9)</f>
        <v/>
      </c>
      <c r="S126" s="325" t="str">
        <f>$S$9</f>
        <v>）本</v>
      </c>
      <c r="T126" s="308"/>
      <c r="U126" s="308"/>
      <c r="V126" s="308"/>
      <c r="W126" s="308"/>
      <c r="X126" s="308"/>
      <c r="Y126" s="308"/>
      <c r="Z126" s="308"/>
      <c r="AA126" s="309"/>
    </row>
    <row r="127" spans="1:47" ht="22.5" customHeight="1" x14ac:dyDescent="0.15">
      <c r="A127" s="418"/>
      <c r="B127" s="432"/>
      <c r="C127" s="405" t="str">
        <f>IF($C$10="","",$C$10)</f>
        <v/>
      </c>
      <c r="D127" s="406"/>
      <c r="E127" s="406"/>
      <c r="F127" s="406"/>
      <c r="G127" s="406"/>
      <c r="H127" s="406"/>
      <c r="I127" s="407"/>
      <c r="J127" s="49" t="s">
        <v>115</v>
      </c>
      <c r="K127" s="50"/>
      <c r="L127" s="50"/>
      <c r="M127" s="411">
        <f>$M$10</f>
        <v>0</v>
      </c>
      <c r="N127" s="411"/>
      <c r="O127" s="50" t="s">
        <v>129</v>
      </c>
      <c r="P127" s="50"/>
      <c r="Q127" s="50"/>
      <c r="R127" s="50"/>
      <c r="S127" s="50"/>
      <c r="T127" s="411">
        <f>$T$10</f>
        <v>0</v>
      </c>
      <c r="U127" s="411"/>
      <c r="V127" s="326"/>
      <c r="W127" s="326"/>
      <c r="X127" s="50" t="s">
        <v>128</v>
      </c>
      <c r="Y127" s="50"/>
      <c r="Z127" s="50"/>
      <c r="AA127" s="51"/>
    </row>
    <row r="128" spans="1:47" ht="22.5" customHeight="1" x14ac:dyDescent="0.15">
      <c r="A128" s="418"/>
      <c r="B128" s="432"/>
      <c r="C128" s="408"/>
      <c r="D128" s="409"/>
      <c r="E128" s="409"/>
      <c r="F128" s="409"/>
      <c r="G128" s="409"/>
      <c r="H128" s="409"/>
      <c r="I128" s="410"/>
      <c r="J128" s="402" t="s">
        <v>138</v>
      </c>
      <c r="K128" s="403"/>
      <c r="L128" s="403"/>
      <c r="M128" s="403"/>
      <c r="N128" s="403"/>
      <c r="O128" s="404"/>
      <c r="P128" s="412" t="str">
        <f>IF($P$11="","",$P$11)</f>
        <v/>
      </c>
      <c r="Q128" s="413"/>
      <c r="R128" s="413"/>
      <c r="S128" s="413"/>
      <c r="T128" s="413"/>
      <c r="U128" s="413"/>
      <c r="V128" s="413"/>
      <c r="W128" s="413"/>
      <c r="X128" s="413"/>
      <c r="Y128" s="413"/>
      <c r="Z128" s="413"/>
      <c r="AA128" s="414"/>
    </row>
    <row r="129" spans="1:32" ht="22.5" customHeight="1" x14ac:dyDescent="0.15">
      <c r="A129" s="419"/>
      <c r="B129" s="279" t="s">
        <v>6</v>
      </c>
      <c r="C129" s="433" t="str">
        <f>IF($C$12="","",$C$12)</f>
        <v/>
      </c>
      <c r="D129" s="434"/>
      <c r="E129" s="434"/>
      <c r="F129" s="434"/>
      <c r="G129" s="434"/>
      <c r="H129" s="434"/>
      <c r="I129" s="435"/>
      <c r="J129" s="279" t="s">
        <v>91</v>
      </c>
      <c r="K129" s="433" t="str">
        <f>IF($K$12="","",$K$12)</f>
        <v/>
      </c>
      <c r="L129" s="434"/>
      <c r="M129" s="434"/>
      <c r="N129" s="434"/>
      <c r="O129" s="434"/>
      <c r="P129" s="435"/>
      <c r="Q129" s="18" t="s">
        <v>31</v>
      </c>
      <c r="R129" s="327" t="str">
        <f>IF($R$12="","",$R$12)</f>
        <v/>
      </c>
      <c r="S129" s="20" t="s">
        <v>14</v>
      </c>
      <c r="T129" s="436" t="str">
        <f>IF($T$12="","",$T$12)</f>
        <v/>
      </c>
      <c r="U129" s="436"/>
      <c r="V129" s="328"/>
      <c r="W129" s="328"/>
      <c r="X129" s="20" t="s">
        <v>14</v>
      </c>
      <c r="Y129" s="436" t="str">
        <f>IF($Y$12="","",$Y$12)</f>
        <v/>
      </c>
      <c r="Z129" s="436"/>
      <c r="AA129" s="437"/>
    </row>
    <row r="130" spans="1:32" x14ac:dyDescent="0.15">
      <c r="A130" s="17"/>
      <c r="B130" s="10"/>
      <c r="C130" s="7"/>
      <c r="D130" s="8"/>
      <c r="E130" s="8"/>
      <c r="F130" s="8"/>
      <c r="G130" s="8"/>
      <c r="H130" s="8"/>
      <c r="I130" s="8"/>
      <c r="J130" s="7"/>
      <c r="K130" s="7"/>
      <c r="L130" s="8"/>
      <c r="M130" s="8"/>
      <c r="N130" s="8"/>
      <c r="O130" s="8"/>
      <c r="P130" s="8"/>
      <c r="Q130" s="8"/>
      <c r="R130" s="8"/>
      <c r="S130" s="8"/>
      <c r="T130" s="8"/>
      <c r="U130" s="8"/>
      <c r="V130" s="8"/>
      <c r="W130" s="8"/>
      <c r="X130" s="8"/>
      <c r="Y130" s="8"/>
      <c r="Z130" s="8"/>
      <c r="AA130" s="7"/>
    </row>
    <row r="131" spans="1:32" ht="27" customHeight="1" x14ac:dyDescent="0.15">
      <c r="A131" s="61"/>
      <c r="B131" s="61"/>
      <c r="C131" s="61"/>
      <c r="D131" s="61"/>
      <c r="E131" s="61"/>
      <c r="F131" s="61"/>
      <c r="G131" s="61"/>
      <c r="H131" s="61"/>
      <c r="I131" s="61"/>
      <c r="J131" s="9"/>
      <c r="K131" s="21"/>
      <c r="R131" s="13"/>
      <c r="S131" s="76" t="str">
        <f>$S$14</f>
        <v>利用申込日：令和</v>
      </c>
      <c r="T131" s="76" t="str">
        <f>IF($T$14="","",$T$14)</f>
        <v/>
      </c>
      <c r="U131" s="76" t="str">
        <f>$U$14</f>
        <v>年</v>
      </c>
      <c r="V131" s="76">
        <f t="shared" ref="V131:W131" si="29">V92</f>
        <v>0</v>
      </c>
      <c r="W131" s="76">
        <f t="shared" si="29"/>
        <v>0</v>
      </c>
      <c r="X131" s="76" t="str">
        <f>IF($X$14="","",$X$14)</f>
        <v/>
      </c>
      <c r="Y131" s="76" t="str">
        <f>$Y$14</f>
        <v>月</v>
      </c>
      <c r="Z131" s="76" t="str">
        <f>IF($Z$14="","",$Z$14)</f>
        <v/>
      </c>
      <c r="AA131" s="76" t="str">
        <f>$AA$14</f>
        <v>日</v>
      </c>
      <c r="AB131" s="10"/>
    </row>
    <row r="132" spans="1:32" ht="29.25" customHeight="1" x14ac:dyDescent="0.15">
      <c r="A132" s="398"/>
      <c r="B132" s="398"/>
      <c r="C132" s="398"/>
      <c r="D132" s="398"/>
      <c r="E132" s="398"/>
      <c r="F132" s="398"/>
      <c r="G132" s="398"/>
      <c r="H132" s="398"/>
      <c r="I132" s="398"/>
      <c r="J132" s="398"/>
      <c r="K132" s="398"/>
      <c r="L132" s="398"/>
      <c r="M132" s="398"/>
      <c r="N132" s="398"/>
      <c r="R132" s="76"/>
    </row>
    <row r="133" spans="1:32" ht="19.5" customHeight="1" thickBot="1" x14ac:dyDescent="0.2">
      <c r="A133" s="399"/>
      <c r="B133" s="399"/>
      <c r="C133" s="399"/>
      <c r="D133" s="399"/>
      <c r="E133" s="399"/>
      <c r="F133" s="399"/>
      <c r="G133" s="399"/>
      <c r="H133" s="399"/>
      <c r="I133" s="399"/>
      <c r="J133" s="13"/>
      <c r="K133" s="13"/>
      <c r="L133" s="13"/>
      <c r="M133" s="13"/>
      <c r="N133" s="13"/>
      <c r="AA133" s="76"/>
    </row>
    <row r="134" spans="1:32" ht="30.75" customHeight="1" thickBot="1" x14ac:dyDescent="0.2">
      <c r="A134" s="371" t="s">
        <v>120</v>
      </c>
      <c r="B134" s="372"/>
      <c r="C134" s="372"/>
      <c r="D134" s="372"/>
      <c r="E134" s="372"/>
      <c r="F134" s="372"/>
      <c r="G134" s="372"/>
      <c r="H134" s="372"/>
      <c r="I134" s="372"/>
      <c r="J134" s="373"/>
      <c r="K134" s="374" t="str">
        <f>$K$17</f>
        <v/>
      </c>
      <c r="L134" s="374"/>
      <c r="M134" s="374"/>
      <c r="N134" s="374"/>
      <c r="O134" s="374"/>
      <c r="P134" s="374"/>
      <c r="Q134" s="374"/>
      <c r="R134" s="374"/>
      <c r="S134" s="374"/>
      <c r="T134" s="374"/>
      <c r="U134" s="374"/>
      <c r="V134" s="374"/>
      <c r="W134" s="374"/>
      <c r="X134" s="374"/>
      <c r="Y134" s="374"/>
      <c r="Z134" s="375" t="s">
        <v>12</v>
      </c>
      <c r="AA134" s="376"/>
    </row>
    <row r="135" spans="1:32" ht="37.5" customHeight="1" x14ac:dyDescent="0.15">
      <c r="A135" s="377" t="s">
        <v>1</v>
      </c>
      <c r="B135" s="378"/>
      <c r="C135" s="378"/>
      <c r="D135" s="381" t="s">
        <v>37</v>
      </c>
      <c r="E135" s="382"/>
      <c r="F135" s="382"/>
      <c r="G135" s="383"/>
      <c r="H135" s="384" t="s">
        <v>2</v>
      </c>
      <c r="I135" s="378"/>
      <c r="J135" s="385"/>
      <c r="K135" s="388" t="s">
        <v>38</v>
      </c>
      <c r="L135" s="280"/>
      <c r="M135" s="384" t="s">
        <v>11</v>
      </c>
      <c r="N135" s="378"/>
      <c r="O135" s="378"/>
      <c r="P135" s="378"/>
      <c r="Q135" s="390"/>
      <c r="R135" s="392" t="s">
        <v>134</v>
      </c>
      <c r="S135" s="393"/>
      <c r="T135" s="393"/>
      <c r="U135" s="393"/>
      <c r="V135" s="393"/>
      <c r="W135" s="393"/>
      <c r="X135" s="393"/>
      <c r="Y135" s="393"/>
      <c r="Z135" s="393"/>
      <c r="AA135" s="394"/>
    </row>
    <row r="136" spans="1:32" ht="27.75" customHeight="1" x14ac:dyDescent="0.15">
      <c r="A136" s="377"/>
      <c r="B136" s="378"/>
      <c r="C136" s="378"/>
      <c r="D136" s="384"/>
      <c r="E136" s="378"/>
      <c r="F136" s="378"/>
      <c r="G136" s="385"/>
      <c r="H136" s="384"/>
      <c r="I136" s="378"/>
      <c r="J136" s="385"/>
      <c r="K136" s="388"/>
      <c r="L136" s="280"/>
      <c r="M136" s="384"/>
      <c r="N136" s="378"/>
      <c r="O136" s="378"/>
      <c r="P136" s="378"/>
      <c r="Q136" s="390"/>
      <c r="R136" s="395" t="s">
        <v>436</v>
      </c>
      <c r="S136" s="396"/>
      <c r="T136" s="396"/>
      <c r="U136" s="396"/>
      <c r="V136" s="396"/>
      <c r="W136" s="396"/>
      <c r="X136" s="396"/>
      <c r="Y136" s="396"/>
      <c r="Z136" s="396"/>
      <c r="AA136" s="397"/>
    </row>
    <row r="137" spans="1:32" ht="27" customHeight="1" x14ac:dyDescent="0.15">
      <c r="A137" s="379"/>
      <c r="B137" s="380"/>
      <c r="C137" s="380"/>
      <c r="D137" s="386"/>
      <c r="E137" s="380"/>
      <c r="F137" s="380"/>
      <c r="G137" s="387"/>
      <c r="H137" s="386"/>
      <c r="I137" s="380"/>
      <c r="J137" s="387"/>
      <c r="K137" s="389"/>
      <c r="L137" s="281"/>
      <c r="M137" s="386"/>
      <c r="N137" s="380"/>
      <c r="O137" s="380"/>
      <c r="P137" s="380"/>
      <c r="Q137" s="391"/>
      <c r="R137" s="367" t="s">
        <v>2</v>
      </c>
      <c r="S137" s="368"/>
      <c r="T137" s="368"/>
      <c r="U137" s="368"/>
      <c r="V137" s="89"/>
      <c r="W137" s="89"/>
      <c r="X137" s="369" t="s">
        <v>130</v>
      </c>
      <c r="Y137" s="369"/>
      <c r="Z137" s="369"/>
      <c r="AA137" s="370"/>
    </row>
    <row r="138" spans="1:32" ht="30" customHeight="1" x14ac:dyDescent="0.15">
      <c r="A138" s="350" t="str">
        <f>IF($A$21="","",$A$21)</f>
        <v/>
      </c>
      <c r="B138" s="351"/>
      <c r="C138" s="351"/>
      <c r="D138" s="329" t="str">
        <f>IF($D$21="","",$D$21)</f>
        <v/>
      </c>
      <c r="E138" s="88" t="s">
        <v>432</v>
      </c>
      <c r="F138" s="330" t="str">
        <f>IF($F$21="","",$F$21)</f>
        <v/>
      </c>
      <c r="G138" s="87" t="s">
        <v>433</v>
      </c>
      <c r="H138" s="331" t="str">
        <f>IF($H$21="","",$H$21)</f>
        <v/>
      </c>
      <c r="I138" s="70" t="s">
        <v>434</v>
      </c>
      <c r="J138" s="332" t="str">
        <f>IF($J$21="","",$J$21)</f>
        <v/>
      </c>
      <c r="K138" s="333" t="str">
        <f>IF($K$21="","",$K$21)</f>
        <v/>
      </c>
      <c r="L138" s="331"/>
      <c r="M138" s="352" t="str">
        <f>$M$21</f>
        <v/>
      </c>
      <c r="N138" s="353"/>
      <c r="O138" s="353"/>
      <c r="P138" s="353"/>
      <c r="Q138" s="91"/>
      <c r="R138" s="334" t="str">
        <f>IF($R$21="","",$R$21)</f>
        <v/>
      </c>
      <c r="S138" s="71" t="s">
        <v>434</v>
      </c>
      <c r="T138" s="354" t="str">
        <f>IF($T$21="","",$T$21)</f>
        <v/>
      </c>
      <c r="U138" s="355" t="str">
        <f t="shared" ref="U138" si="30">IF($R$21="","",$R$21)</f>
        <v/>
      </c>
      <c r="V138" s="335" t="e">
        <f>T138-R138</f>
        <v>#VALUE!</v>
      </c>
      <c r="W138" s="71" t="e">
        <f>V138*24</f>
        <v>#VALUE!</v>
      </c>
      <c r="X138" s="356" t="str">
        <f>$X$21</f>
        <v/>
      </c>
      <c r="Y138" s="357"/>
      <c r="Z138" s="357"/>
      <c r="AA138" s="321"/>
      <c r="AD138" s="98"/>
      <c r="AE138" s="98"/>
      <c r="AF138" s="99"/>
    </row>
    <row r="139" spans="1:32" ht="30" customHeight="1" x14ac:dyDescent="0.15">
      <c r="A139" s="350" t="str">
        <f>IF($A$22="","",$A$22)</f>
        <v/>
      </c>
      <c r="B139" s="351"/>
      <c r="C139" s="351"/>
      <c r="D139" s="329" t="str">
        <f>IF($D$22="","",$D$22)</f>
        <v/>
      </c>
      <c r="E139" s="88" t="s">
        <v>432</v>
      </c>
      <c r="F139" s="330" t="str">
        <f>IF($F$22="","",$F$22)</f>
        <v/>
      </c>
      <c r="G139" s="87" t="s">
        <v>433</v>
      </c>
      <c r="H139" s="331" t="str">
        <f>IF($H$22="","",$H$22)</f>
        <v/>
      </c>
      <c r="I139" s="70" t="s">
        <v>434</v>
      </c>
      <c r="J139" s="332" t="str">
        <f>IF($J$22="","",$J$22)</f>
        <v/>
      </c>
      <c r="K139" s="333" t="str">
        <f>IF($K$22="","",$K$22)</f>
        <v/>
      </c>
      <c r="L139" s="331"/>
      <c r="M139" s="352" t="str">
        <f>$M$22</f>
        <v/>
      </c>
      <c r="N139" s="353"/>
      <c r="O139" s="353"/>
      <c r="P139" s="353"/>
      <c r="Q139" s="91"/>
      <c r="R139" s="334" t="str">
        <f>IF($R$22="","",$R$22)</f>
        <v/>
      </c>
      <c r="S139" s="71" t="s">
        <v>434</v>
      </c>
      <c r="T139" s="354" t="str">
        <f>IF($T$22="","",$T$22)</f>
        <v/>
      </c>
      <c r="U139" s="355" t="str">
        <f t="shared" ref="U139" si="31">IF($R$22="","",$R$22)</f>
        <v/>
      </c>
      <c r="V139" s="335" t="e">
        <f>T139-R139</f>
        <v>#VALUE!</v>
      </c>
      <c r="W139" s="71" t="e">
        <f>V139*24</f>
        <v>#VALUE!</v>
      </c>
      <c r="X139" s="356" t="str">
        <f>$X$22</f>
        <v/>
      </c>
      <c r="Y139" s="357"/>
      <c r="Z139" s="357"/>
      <c r="AA139" s="321"/>
    </row>
    <row r="140" spans="1:32" ht="30" customHeight="1" x14ac:dyDescent="0.15">
      <c r="A140" s="350" t="str">
        <f>IF($A$23="","",$A$23)</f>
        <v/>
      </c>
      <c r="B140" s="351"/>
      <c r="C140" s="351"/>
      <c r="D140" s="329" t="str">
        <f>IF($D$23="","",$D$23)</f>
        <v/>
      </c>
      <c r="E140" s="88" t="s">
        <v>432</v>
      </c>
      <c r="F140" s="330" t="str">
        <f>IF($F$23="","",$F$23)</f>
        <v/>
      </c>
      <c r="G140" s="87" t="s">
        <v>433</v>
      </c>
      <c r="H140" s="331" t="str">
        <f>IF($H$23="","",$H$23)</f>
        <v/>
      </c>
      <c r="I140" s="70" t="s">
        <v>434</v>
      </c>
      <c r="J140" s="332" t="str">
        <f>IF($J$23="","",$J$23)</f>
        <v/>
      </c>
      <c r="K140" s="333" t="str">
        <f>IF($K$23="","",$K$23)</f>
        <v/>
      </c>
      <c r="L140" s="331"/>
      <c r="M140" s="352" t="str">
        <f>$M$23</f>
        <v/>
      </c>
      <c r="N140" s="353"/>
      <c r="O140" s="353"/>
      <c r="P140" s="353"/>
      <c r="Q140" s="91"/>
      <c r="R140" s="334" t="str">
        <f>IF($R$23="","",$R$23)</f>
        <v/>
      </c>
      <c r="S140" s="71" t="s">
        <v>434</v>
      </c>
      <c r="T140" s="354" t="str">
        <f>IF($T$23="","",$T$23)</f>
        <v/>
      </c>
      <c r="U140" s="355" t="str">
        <f t="shared" ref="U140" si="32">IF($R$23="","",$R$23)</f>
        <v/>
      </c>
      <c r="V140" s="335" t="e">
        <f t="shared" ref="V140:V147" si="33">T140-R140</f>
        <v>#VALUE!</v>
      </c>
      <c r="W140" s="71" t="e">
        <f t="shared" ref="W140:W147" si="34">V140*24</f>
        <v>#VALUE!</v>
      </c>
      <c r="X140" s="356" t="str">
        <f>$X$23</f>
        <v/>
      </c>
      <c r="Y140" s="357"/>
      <c r="Z140" s="357"/>
      <c r="AA140" s="321"/>
    </row>
    <row r="141" spans="1:32" ht="30" customHeight="1" x14ac:dyDescent="0.15">
      <c r="A141" s="350" t="str">
        <f>IF($A$24="","",$A$24)</f>
        <v/>
      </c>
      <c r="B141" s="351"/>
      <c r="C141" s="351"/>
      <c r="D141" s="329" t="str">
        <f>IF($D$24="","",$D$24)</f>
        <v/>
      </c>
      <c r="E141" s="88" t="s">
        <v>432</v>
      </c>
      <c r="F141" s="330" t="str">
        <f>IF($F$24="","",$F$24)</f>
        <v/>
      </c>
      <c r="G141" s="87" t="s">
        <v>433</v>
      </c>
      <c r="H141" s="331" t="str">
        <f>IF($H$24="","",$H$24)</f>
        <v/>
      </c>
      <c r="I141" s="70" t="s">
        <v>434</v>
      </c>
      <c r="J141" s="332" t="str">
        <f>IF($J$24="","",$J$24)</f>
        <v/>
      </c>
      <c r="K141" s="333" t="str">
        <f>IF($K$24="","",$K$24)</f>
        <v/>
      </c>
      <c r="L141" s="331"/>
      <c r="M141" s="352" t="str">
        <f>$M$24</f>
        <v/>
      </c>
      <c r="N141" s="353"/>
      <c r="O141" s="353"/>
      <c r="P141" s="353"/>
      <c r="Q141" s="91"/>
      <c r="R141" s="334" t="str">
        <f>IF($R$24="","",$R$24)</f>
        <v/>
      </c>
      <c r="S141" s="71" t="s">
        <v>434</v>
      </c>
      <c r="T141" s="354" t="str">
        <f>IF($T$24="","",$T$24)</f>
        <v/>
      </c>
      <c r="U141" s="355" t="str">
        <f t="shared" ref="U141" si="35">IF($R$24="","",$R$24)</f>
        <v/>
      </c>
      <c r="V141" s="335" t="e">
        <f t="shared" si="33"/>
        <v>#VALUE!</v>
      </c>
      <c r="W141" s="71" t="e">
        <f t="shared" si="34"/>
        <v>#VALUE!</v>
      </c>
      <c r="X141" s="356" t="str">
        <f>$X$24</f>
        <v/>
      </c>
      <c r="Y141" s="357"/>
      <c r="Z141" s="357"/>
      <c r="AA141" s="321"/>
    </row>
    <row r="142" spans="1:32" ht="30" customHeight="1" x14ac:dyDescent="0.15">
      <c r="A142" s="350" t="str">
        <f>IF($A$25="","",$A$25)</f>
        <v/>
      </c>
      <c r="B142" s="351"/>
      <c r="C142" s="351"/>
      <c r="D142" s="329" t="str">
        <f>IF($D$25="","",$D$25)</f>
        <v/>
      </c>
      <c r="E142" s="88" t="s">
        <v>432</v>
      </c>
      <c r="F142" s="330" t="str">
        <f>IF($F$25="","",$F$25)</f>
        <v/>
      </c>
      <c r="G142" s="87" t="s">
        <v>433</v>
      </c>
      <c r="H142" s="331" t="str">
        <f>IF($H$25="","",$H$25)</f>
        <v/>
      </c>
      <c r="I142" s="70" t="s">
        <v>434</v>
      </c>
      <c r="J142" s="332" t="str">
        <f>IF($J$25="","",$J$25)</f>
        <v/>
      </c>
      <c r="K142" s="333" t="str">
        <f>IF($K$25="","",$K$25)</f>
        <v/>
      </c>
      <c r="L142" s="331"/>
      <c r="M142" s="352" t="str">
        <f>$M$25</f>
        <v/>
      </c>
      <c r="N142" s="353"/>
      <c r="O142" s="353"/>
      <c r="P142" s="353"/>
      <c r="Q142" s="91"/>
      <c r="R142" s="334" t="str">
        <f>IF($R$25="","",$R$25)</f>
        <v/>
      </c>
      <c r="S142" s="71" t="s">
        <v>434</v>
      </c>
      <c r="T142" s="354" t="str">
        <f>IF($T$25="","",$T$25)</f>
        <v/>
      </c>
      <c r="U142" s="355" t="str">
        <f t="shared" ref="U142" si="36">IF($R$25="","",$R$25)</f>
        <v/>
      </c>
      <c r="V142" s="335" t="e">
        <f t="shared" si="33"/>
        <v>#VALUE!</v>
      </c>
      <c r="W142" s="71" t="e">
        <f t="shared" si="34"/>
        <v>#VALUE!</v>
      </c>
      <c r="X142" s="356" t="str">
        <f>$X$25</f>
        <v/>
      </c>
      <c r="Y142" s="357"/>
      <c r="Z142" s="357"/>
      <c r="AA142" s="321"/>
    </row>
    <row r="143" spans="1:32" ht="30" customHeight="1" x14ac:dyDescent="0.15">
      <c r="A143" s="350" t="str">
        <f>IF($A$26="","",$A$26)</f>
        <v/>
      </c>
      <c r="B143" s="351"/>
      <c r="C143" s="351"/>
      <c r="D143" s="329" t="str">
        <f>IF($D$26="","",$D$26)</f>
        <v/>
      </c>
      <c r="E143" s="88" t="s">
        <v>432</v>
      </c>
      <c r="F143" s="330" t="str">
        <f>IF($F$26="","",$F$26)</f>
        <v/>
      </c>
      <c r="G143" s="87" t="s">
        <v>433</v>
      </c>
      <c r="H143" s="331" t="str">
        <f>IF($H$26="","",$H$26)</f>
        <v/>
      </c>
      <c r="I143" s="70" t="s">
        <v>434</v>
      </c>
      <c r="J143" s="332" t="str">
        <f>IF($J$26="","",$J$26)</f>
        <v/>
      </c>
      <c r="K143" s="333" t="str">
        <f>IF($K$26="","",$K$26)</f>
        <v/>
      </c>
      <c r="L143" s="331"/>
      <c r="M143" s="352" t="str">
        <f>$M$26</f>
        <v/>
      </c>
      <c r="N143" s="353"/>
      <c r="O143" s="353"/>
      <c r="P143" s="353"/>
      <c r="Q143" s="91"/>
      <c r="R143" s="334" t="str">
        <f>IF($R$26="","",$R$26)</f>
        <v/>
      </c>
      <c r="S143" s="71" t="s">
        <v>434</v>
      </c>
      <c r="T143" s="354" t="str">
        <f>IF($T$26="","",$T$26)</f>
        <v/>
      </c>
      <c r="U143" s="355" t="str">
        <f t="shared" ref="U143" si="37">IF($R$26="","",$R$26)</f>
        <v/>
      </c>
      <c r="V143" s="335" t="e">
        <f t="shared" si="33"/>
        <v>#VALUE!</v>
      </c>
      <c r="W143" s="71" t="e">
        <f t="shared" si="34"/>
        <v>#VALUE!</v>
      </c>
      <c r="X143" s="356" t="str">
        <f>$X$26</f>
        <v/>
      </c>
      <c r="Y143" s="357"/>
      <c r="Z143" s="357"/>
      <c r="AA143" s="321"/>
    </row>
    <row r="144" spans="1:32" ht="30" customHeight="1" x14ac:dyDescent="0.15">
      <c r="A144" s="350" t="str">
        <f>IF($A$27="","",$A$27)</f>
        <v/>
      </c>
      <c r="B144" s="351"/>
      <c r="C144" s="351"/>
      <c r="D144" s="329" t="str">
        <f>IF($D$27="","",$D$27)</f>
        <v/>
      </c>
      <c r="E144" s="88" t="s">
        <v>432</v>
      </c>
      <c r="F144" s="330" t="str">
        <f>IF($F$27="","",$F$27)</f>
        <v/>
      </c>
      <c r="G144" s="87" t="s">
        <v>433</v>
      </c>
      <c r="H144" s="331" t="str">
        <f>IF($H$27="","",$H$27)</f>
        <v/>
      </c>
      <c r="I144" s="70" t="s">
        <v>434</v>
      </c>
      <c r="J144" s="332" t="str">
        <f>IF($J$27="","",$J$27)</f>
        <v/>
      </c>
      <c r="K144" s="333" t="str">
        <f>IF($K$27="","",$K$27)</f>
        <v/>
      </c>
      <c r="L144" s="331"/>
      <c r="M144" s="352" t="str">
        <f>$M$27</f>
        <v/>
      </c>
      <c r="N144" s="353"/>
      <c r="O144" s="353"/>
      <c r="P144" s="353"/>
      <c r="Q144" s="91"/>
      <c r="R144" s="334" t="str">
        <f>IF($R$27="","",$R$27)</f>
        <v/>
      </c>
      <c r="S144" s="71" t="s">
        <v>434</v>
      </c>
      <c r="T144" s="354" t="str">
        <f>IF($T$27="","",$T$27)</f>
        <v/>
      </c>
      <c r="U144" s="355" t="str">
        <f t="shared" ref="U144" si="38">IF($R$27="","",$R$27)</f>
        <v/>
      </c>
      <c r="V144" s="335" t="e">
        <f t="shared" si="33"/>
        <v>#VALUE!</v>
      </c>
      <c r="W144" s="71" t="e">
        <f t="shared" si="34"/>
        <v>#VALUE!</v>
      </c>
      <c r="X144" s="356" t="str">
        <f>$X$27</f>
        <v/>
      </c>
      <c r="Y144" s="357"/>
      <c r="Z144" s="357"/>
      <c r="AA144" s="321"/>
    </row>
    <row r="145" spans="1:47" ht="30" customHeight="1" x14ac:dyDescent="0.15">
      <c r="A145" s="350" t="str">
        <f>IF($A$28="","",$A$28)</f>
        <v/>
      </c>
      <c r="B145" s="351"/>
      <c r="C145" s="351"/>
      <c r="D145" s="329" t="str">
        <f>IF($D$28="","",$D$28)</f>
        <v/>
      </c>
      <c r="E145" s="88" t="s">
        <v>432</v>
      </c>
      <c r="F145" s="330" t="str">
        <f>IF($F$28="","",$F$28)</f>
        <v/>
      </c>
      <c r="G145" s="87" t="s">
        <v>433</v>
      </c>
      <c r="H145" s="331" t="str">
        <f>IF($H$28="","",$H$28)</f>
        <v/>
      </c>
      <c r="I145" s="70" t="s">
        <v>434</v>
      </c>
      <c r="J145" s="332" t="str">
        <f>IF($J$28="","",$J$28)</f>
        <v/>
      </c>
      <c r="K145" s="333" t="str">
        <f>IF($K$28="","",$K$28)</f>
        <v/>
      </c>
      <c r="L145" s="331"/>
      <c r="M145" s="352" t="str">
        <f>$M$28</f>
        <v/>
      </c>
      <c r="N145" s="353"/>
      <c r="O145" s="353"/>
      <c r="P145" s="353"/>
      <c r="Q145" s="91"/>
      <c r="R145" s="334" t="str">
        <f>IF($R$28="","",$R$28)</f>
        <v/>
      </c>
      <c r="S145" s="71" t="s">
        <v>434</v>
      </c>
      <c r="T145" s="354" t="str">
        <f>IF($T$28="","",$T$28)</f>
        <v/>
      </c>
      <c r="U145" s="355" t="str">
        <f t="shared" ref="U145" si="39">IF($R$28="","",$R$28)</f>
        <v/>
      </c>
      <c r="V145" s="335" t="e">
        <f t="shared" si="33"/>
        <v>#VALUE!</v>
      </c>
      <c r="W145" s="71" t="e">
        <f t="shared" si="34"/>
        <v>#VALUE!</v>
      </c>
      <c r="X145" s="356" t="str">
        <f>$X$28</f>
        <v/>
      </c>
      <c r="Y145" s="357"/>
      <c r="Z145" s="357"/>
      <c r="AA145" s="321"/>
    </row>
    <row r="146" spans="1:47" ht="30" customHeight="1" x14ac:dyDescent="0.15">
      <c r="A146" s="350" t="str">
        <f>IF($A$29="","",$A$29)</f>
        <v/>
      </c>
      <c r="B146" s="351"/>
      <c r="C146" s="351"/>
      <c r="D146" s="329" t="str">
        <f>IF($D$29="","",$D$29)</f>
        <v/>
      </c>
      <c r="E146" s="88" t="s">
        <v>432</v>
      </c>
      <c r="F146" s="330" t="str">
        <f>IF($F$29="","",$F$29)</f>
        <v/>
      </c>
      <c r="G146" s="87" t="s">
        <v>433</v>
      </c>
      <c r="H146" s="331" t="str">
        <f>IF($H$29="","",$H$29)</f>
        <v/>
      </c>
      <c r="I146" s="70" t="s">
        <v>434</v>
      </c>
      <c r="J146" s="332" t="str">
        <f>IF($J$29="","",$J$29)</f>
        <v/>
      </c>
      <c r="K146" s="333" t="str">
        <f>IF($K$29="","",$K$29)</f>
        <v/>
      </c>
      <c r="L146" s="331"/>
      <c r="M146" s="352" t="str">
        <f>$M$29</f>
        <v/>
      </c>
      <c r="N146" s="353"/>
      <c r="O146" s="353"/>
      <c r="P146" s="353"/>
      <c r="Q146" s="91"/>
      <c r="R146" s="334" t="str">
        <f>IF($R$29="","",$R$29)</f>
        <v/>
      </c>
      <c r="S146" s="71" t="s">
        <v>434</v>
      </c>
      <c r="T146" s="354" t="str">
        <f>IF($T$29="","",$T$29)</f>
        <v/>
      </c>
      <c r="U146" s="355" t="str">
        <f t="shared" ref="U146" si="40">IF($R$29="","",$R$29)</f>
        <v/>
      </c>
      <c r="V146" s="335" t="e">
        <f t="shared" si="33"/>
        <v>#VALUE!</v>
      </c>
      <c r="W146" s="71" t="e">
        <f t="shared" si="34"/>
        <v>#VALUE!</v>
      </c>
      <c r="X146" s="356" t="str">
        <f>$X$29</f>
        <v/>
      </c>
      <c r="Y146" s="357"/>
      <c r="Z146" s="357"/>
      <c r="AA146" s="321"/>
    </row>
    <row r="147" spans="1:47" ht="30" customHeight="1" x14ac:dyDescent="0.15">
      <c r="A147" s="350" t="str">
        <f>IF($A$30="","",$A$30)</f>
        <v/>
      </c>
      <c r="B147" s="351"/>
      <c r="C147" s="351"/>
      <c r="D147" s="329" t="str">
        <f>IF($D$30="","",$D$30)</f>
        <v/>
      </c>
      <c r="E147" s="88" t="s">
        <v>432</v>
      </c>
      <c r="F147" s="330" t="str">
        <f>IF($F$30="","",$F$30)</f>
        <v/>
      </c>
      <c r="G147" s="87" t="s">
        <v>433</v>
      </c>
      <c r="H147" s="331" t="str">
        <f>IF($H$30="","",$H$30)</f>
        <v/>
      </c>
      <c r="I147" s="70" t="s">
        <v>434</v>
      </c>
      <c r="J147" s="332" t="str">
        <f>IF($J$30="","",$J$30)</f>
        <v/>
      </c>
      <c r="K147" s="333" t="str">
        <f>IF($K$30="","",$K$30)</f>
        <v/>
      </c>
      <c r="L147" s="331"/>
      <c r="M147" s="352" t="str">
        <f>$M$30</f>
        <v/>
      </c>
      <c r="N147" s="353"/>
      <c r="O147" s="353"/>
      <c r="P147" s="353"/>
      <c r="Q147" s="91"/>
      <c r="R147" s="334" t="str">
        <f>IF($R$30="","",$R$30)</f>
        <v/>
      </c>
      <c r="S147" s="71" t="s">
        <v>434</v>
      </c>
      <c r="T147" s="354" t="str">
        <f>IF($T$30="","",$T$30)</f>
        <v/>
      </c>
      <c r="U147" s="355" t="str">
        <f t="shared" ref="U147" si="41">IF($R$30="","",$R$30)</f>
        <v/>
      </c>
      <c r="V147" s="335" t="e">
        <f t="shared" si="33"/>
        <v>#VALUE!</v>
      </c>
      <c r="W147" s="71" t="e">
        <f t="shared" si="34"/>
        <v>#VALUE!</v>
      </c>
      <c r="X147" s="356" t="str">
        <f>$X$30</f>
        <v/>
      </c>
      <c r="Y147" s="357"/>
      <c r="Z147" s="357"/>
      <c r="AA147" s="321"/>
    </row>
    <row r="148" spans="1:47" ht="30" customHeight="1" x14ac:dyDescent="0.15">
      <c r="A148" s="358" t="s">
        <v>13</v>
      </c>
      <c r="B148" s="359"/>
      <c r="C148" s="359"/>
      <c r="D148" s="360"/>
      <c r="E148" s="361"/>
      <c r="F148" s="361"/>
      <c r="G148" s="361"/>
      <c r="H148" s="361"/>
      <c r="I148" s="361"/>
      <c r="J148" s="361"/>
      <c r="K148" s="362"/>
      <c r="L148" s="101"/>
      <c r="M148" s="363" t="str">
        <f>$M$31</f>
        <v/>
      </c>
      <c r="N148" s="364"/>
      <c r="O148" s="364"/>
      <c r="P148" s="364"/>
      <c r="Q148" s="92" t="s">
        <v>12</v>
      </c>
      <c r="R148" s="95" t="s">
        <v>140</v>
      </c>
      <c r="S148" s="96"/>
      <c r="T148" s="96"/>
      <c r="U148" s="97"/>
      <c r="V148" s="101"/>
      <c r="W148" s="101"/>
      <c r="X148" s="365" t="str">
        <f>$X$31</f>
        <v/>
      </c>
      <c r="Y148" s="366"/>
      <c r="Z148" s="366"/>
      <c r="AA148" s="322" t="s">
        <v>12</v>
      </c>
    </row>
    <row r="149" spans="1:47" ht="30" customHeight="1" x14ac:dyDescent="0.15">
      <c r="A149" s="340" t="s">
        <v>121</v>
      </c>
      <c r="B149" s="341"/>
      <c r="C149" s="341"/>
      <c r="D149" s="342" t="str">
        <f>$D$32</f>
        <v/>
      </c>
      <c r="E149" s="343"/>
      <c r="F149" s="343"/>
      <c r="G149" s="343"/>
      <c r="H149" s="343"/>
      <c r="I149" s="343"/>
      <c r="J149" s="312" t="s">
        <v>12</v>
      </c>
      <c r="K149" s="344" t="s">
        <v>440</v>
      </c>
      <c r="L149" s="345"/>
      <c r="M149" s="345"/>
      <c r="N149" s="345"/>
      <c r="O149" s="345"/>
      <c r="P149" s="346" t="str">
        <f>$P$32</f>
        <v/>
      </c>
      <c r="Q149" s="347"/>
      <c r="R149" s="347"/>
      <c r="S149" s="347"/>
      <c r="T149" s="347"/>
      <c r="U149" s="347"/>
      <c r="V149" s="347"/>
      <c r="W149" s="347"/>
      <c r="X149" s="347"/>
      <c r="Y149" s="119"/>
      <c r="Z149" s="348" t="s">
        <v>12</v>
      </c>
      <c r="AA149" s="349"/>
    </row>
    <row r="150" spans="1:47" ht="12.75" customHeight="1" x14ac:dyDescent="0.15">
      <c r="A150" s="123"/>
      <c r="B150" s="57"/>
      <c r="C150" s="57"/>
      <c r="D150" s="124"/>
      <c r="E150" s="125"/>
      <c r="F150" s="125"/>
      <c r="G150" s="125"/>
      <c r="H150" s="125"/>
      <c r="I150" s="125"/>
      <c r="J150" s="126"/>
      <c r="K150" s="127"/>
      <c r="L150" s="127"/>
      <c r="M150" s="127"/>
      <c r="N150" s="127"/>
      <c r="O150" s="127"/>
      <c r="P150" s="336"/>
      <c r="Q150" s="336"/>
      <c r="R150" s="336"/>
      <c r="S150" s="336"/>
      <c r="T150" s="336"/>
      <c r="U150" s="336"/>
      <c r="V150" s="336"/>
      <c r="W150" s="336"/>
      <c r="X150" s="336"/>
      <c r="Y150" s="125"/>
      <c r="Z150" s="61"/>
      <c r="AA150" s="61"/>
    </row>
    <row r="151" spans="1:47" ht="24.75" customHeight="1" x14ac:dyDescent="0.15">
      <c r="A151" s="123"/>
      <c r="B151" s="74" t="s">
        <v>146</v>
      </c>
      <c r="C151" s="57"/>
      <c r="D151" s="124"/>
      <c r="E151" s="125"/>
      <c r="F151" s="125"/>
      <c r="G151" s="125"/>
      <c r="H151" s="125"/>
      <c r="I151" s="125"/>
      <c r="J151" s="126"/>
      <c r="K151" s="127"/>
      <c r="L151" s="127"/>
      <c r="M151" s="127"/>
      <c r="N151" s="127"/>
      <c r="O151" s="127"/>
      <c r="P151" s="336"/>
      <c r="Q151" s="336"/>
      <c r="R151" s="336"/>
      <c r="S151" s="336"/>
      <c r="T151" s="336"/>
      <c r="U151" s="336"/>
      <c r="V151" s="336"/>
      <c r="W151" s="336"/>
      <c r="X151" s="337" t="s">
        <v>147</v>
      </c>
      <c r="Y151" s="125"/>
      <c r="Z151" s="61"/>
      <c r="AA151" s="61"/>
    </row>
    <row r="152" spans="1:47" ht="24" customHeight="1" x14ac:dyDescent="0.15">
      <c r="A152" s="123"/>
      <c r="B152" s="57"/>
      <c r="C152" s="57"/>
      <c r="D152" s="124"/>
      <c r="E152" s="125"/>
      <c r="F152" s="125"/>
      <c r="G152" s="125"/>
      <c r="H152" s="125"/>
      <c r="I152" s="125"/>
      <c r="J152" s="126"/>
      <c r="K152" s="127"/>
      <c r="L152" s="127"/>
      <c r="M152" s="127"/>
      <c r="N152" s="127"/>
      <c r="O152" s="127"/>
      <c r="P152" s="336"/>
      <c r="Q152" s="336"/>
      <c r="R152" s="336"/>
      <c r="S152" s="336"/>
      <c r="T152" s="336"/>
      <c r="V152" s="336"/>
      <c r="W152" s="336"/>
      <c r="X152" s="338" t="s">
        <v>150</v>
      </c>
      <c r="Y152" s="125"/>
      <c r="Z152" s="61"/>
      <c r="AA152" s="61"/>
    </row>
    <row r="153" spans="1:47" ht="47.25" customHeight="1" x14ac:dyDescent="0.15">
      <c r="A153" s="123"/>
      <c r="B153" s="57"/>
      <c r="C153" s="57"/>
      <c r="D153" s="124"/>
      <c r="E153" s="125"/>
      <c r="F153" s="125"/>
      <c r="G153" s="125"/>
      <c r="H153" s="125"/>
      <c r="I153" s="125"/>
      <c r="J153" s="126"/>
      <c r="K153" s="127"/>
      <c r="L153" s="127"/>
      <c r="M153" s="127"/>
      <c r="N153" s="127"/>
      <c r="O153" s="127"/>
      <c r="P153" s="336"/>
      <c r="Q153" s="336"/>
      <c r="R153" s="336"/>
      <c r="S153" s="336"/>
      <c r="T153" s="336"/>
      <c r="U153" s="336"/>
      <c r="V153" s="336"/>
      <c r="W153" s="336"/>
      <c r="X153" s="339" t="s">
        <v>148</v>
      </c>
      <c r="Y153" s="125"/>
      <c r="Z153" s="61"/>
      <c r="AA153" s="61"/>
    </row>
    <row r="154" spans="1:47" x14ac:dyDescent="0.15">
      <c r="B154" s="111"/>
      <c r="C154" s="111"/>
      <c r="D154" s="14"/>
      <c r="E154" s="14"/>
      <c r="F154" s="14"/>
      <c r="G154" s="14"/>
      <c r="H154" s="14"/>
      <c r="I154" s="14"/>
      <c r="J154" s="14"/>
      <c r="K154" s="14"/>
      <c r="L154" s="14"/>
      <c r="M154" s="14"/>
      <c r="N154" s="14"/>
      <c r="O154" s="14"/>
      <c r="P154" s="14"/>
      <c r="Q154" s="14"/>
      <c r="X154" s="415" t="s">
        <v>135</v>
      </c>
      <c r="Y154" s="415"/>
      <c r="Z154" s="415"/>
      <c r="AA154" s="415"/>
    </row>
    <row r="155" spans="1:47" ht="31.5" customHeight="1" x14ac:dyDescent="0.15">
      <c r="B155" s="111"/>
      <c r="C155" s="111"/>
      <c r="D155" s="111"/>
      <c r="E155" s="111"/>
      <c r="F155" s="111"/>
      <c r="G155" s="111"/>
      <c r="H155" s="111"/>
      <c r="I155" s="111"/>
      <c r="J155" s="111"/>
      <c r="K155" s="111"/>
      <c r="L155" s="14"/>
      <c r="M155" s="14"/>
      <c r="N155" s="14"/>
      <c r="O155" s="14"/>
      <c r="S155" s="76"/>
      <c r="X155" s="415" t="str">
        <f>IF($X$2="","",$X$2)</f>
        <v/>
      </c>
      <c r="Y155" s="415"/>
      <c r="Z155" s="415"/>
      <c r="AA155" s="415"/>
    </row>
    <row r="157" spans="1:47" ht="24" customHeight="1" x14ac:dyDescent="0.15">
      <c r="A157" s="416" t="s">
        <v>149</v>
      </c>
      <c r="B157" s="416"/>
      <c r="C157" s="416"/>
      <c r="D157" s="416"/>
      <c r="E157" s="416"/>
      <c r="F157" s="416"/>
      <c r="G157" s="416"/>
      <c r="H157" s="416"/>
      <c r="I157" s="416"/>
      <c r="J157" s="416"/>
      <c r="K157" s="416"/>
      <c r="L157" s="416"/>
      <c r="M157" s="416"/>
      <c r="N157" s="416"/>
      <c r="O157" s="416"/>
      <c r="P157" s="416"/>
      <c r="Q157" s="416"/>
      <c r="R157" s="416"/>
      <c r="S157" s="416"/>
      <c r="T157" s="416"/>
      <c r="U157" s="416"/>
      <c r="V157" s="416"/>
      <c r="W157" s="416"/>
      <c r="X157" s="416"/>
      <c r="Y157" s="416"/>
      <c r="Z157" s="416"/>
      <c r="AA157" s="416"/>
    </row>
    <row r="158" spans="1:47" ht="12" customHeight="1"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47" s="6" customFormat="1" ht="15" x14ac:dyDescent="0.15">
      <c r="A159" s="14"/>
      <c r="B159" s="14"/>
      <c r="C159" s="14"/>
      <c r="D159" s="14"/>
      <c r="E159" s="14"/>
      <c r="F159" s="14"/>
      <c r="G159" s="14"/>
      <c r="H159" s="14"/>
      <c r="I159" s="112"/>
      <c r="J159" s="14"/>
      <c r="K159" s="16"/>
      <c r="L159" s="14"/>
      <c r="M159" s="14"/>
      <c r="N159" s="14"/>
      <c r="O159" s="14"/>
      <c r="P159" s="56"/>
      <c r="Q159" s="16"/>
      <c r="R159" s="16"/>
      <c r="S159" s="14"/>
      <c r="T159" s="14"/>
      <c r="U159" s="14"/>
      <c r="V159" s="14"/>
      <c r="W159" s="14"/>
      <c r="X159" s="14"/>
      <c r="Y159" s="14"/>
      <c r="Z159" s="14"/>
      <c r="AA159" s="14"/>
      <c r="AB159" s="12"/>
      <c r="AC159" s="12"/>
    </row>
    <row r="160" spans="1:47" ht="22.5" customHeight="1" x14ac:dyDescent="0.15">
      <c r="A160" s="417" t="s">
        <v>5</v>
      </c>
      <c r="B160" s="108" t="s">
        <v>90</v>
      </c>
      <c r="C160" s="420" t="str">
        <f>IF($C$7="","",$C$7)</f>
        <v/>
      </c>
      <c r="D160" s="421"/>
      <c r="E160" s="421"/>
      <c r="F160" s="421"/>
      <c r="G160" s="421"/>
      <c r="H160" s="421"/>
      <c r="I160" s="422"/>
      <c r="J160" s="423" t="s">
        <v>137</v>
      </c>
      <c r="K160" s="424"/>
      <c r="L160" s="424"/>
      <c r="M160" s="424"/>
      <c r="N160" s="424"/>
      <c r="O160" s="425"/>
      <c r="P160" s="426" t="str">
        <f>IF($P$7="","",$P$7)</f>
        <v/>
      </c>
      <c r="Q160" s="427"/>
      <c r="R160" s="427"/>
      <c r="S160" s="427"/>
      <c r="T160" s="427"/>
      <c r="U160" s="427"/>
      <c r="V160" s="427"/>
      <c r="W160" s="427"/>
      <c r="X160" s="427"/>
      <c r="Y160" s="427"/>
      <c r="Z160" s="427"/>
      <c r="AA160" s="428"/>
      <c r="AE160" s="110"/>
      <c r="AF160" s="110"/>
      <c r="AG160" s="110"/>
      <c r="AH160" s="110"/>
      <c r="AI160" s="110"/>
      <c r="AJ160" s="110"/>
      <c r="AK160" s="110"/>
      <c r="AL160" s="110"/>
      <c r="AM160" s="110"/>
      <c r="AN160" s="110"/>
      <c r="AO160" s="110"/>
      <c r="AP160" s="110"/>
      <c r="AQ160" s="110"/>
      <c r="AR160" s="110"/>
      <c r="AS160" s="110"/>
      <c r="AT160" s="110"/>
      <c r="AU160" s="110"/>
    </row>
    <row r="161" spans="1:32" ht="22.5" customHeight="1" x14ac:dyDescent="0.15">
      <c r="A161" s="418"/>
      <c r="B161" s="48" t="s">
        <v>89</v>
      </c>
      <c r="C161" s="429" t="str">
        <f>IF($C$8="","",$C$8)</f>
        <v/>
      </c>
      <c r="D161" s="430"/>
      <c r="E161" s="430"/>
      <c r="F161" s="430"/>
      <c r="G161" s="430"/>
      <c r="H161" s="430"/>
      <c r="I161" s="431"/>
      <c r="J161" s="402" t="s">
        <v>139</v>
      </c>
      <c r="K161" s="403"/>
      <c r="L161" s="403"/>
      <c r="M161" s="403"/>
      <c r="N161" s="403"/>
      <c r="O161" s="404"/>
      <c r="P161" s="412" t="str">
        <f>IF($P$8="","",$P$8)</f>
        <v/>
      </c>
      <c r="Q161" s="413"/>
      <c r="R161" s="413"/>
      <c r="S161" s="413"/>
      <c r="T161" s="413"/>
      <c r="U161" s="413"/>
      <c r="V161" s="413"/>
      <c r="W161" s="413"/>
      <c r="X161" s="413"/>
      <c r="Y161" s="413"/>
      <c r="Z161" s="413"/>
      <c r="AA161" s="414"/>
    </row>
    <row r="162" spans="1:32" ht="22.5" customHeight="1" x14ac:dyDescent="0.15">
      <c r="A162" s="418"/>
      <c r="B162" s="432" t="s">
        <v>0</v>
      </c>
      <c r="C162" s="14" t="s">
        <v>39</v>
      </c>
      <c r="D162" s="323" t="str">
        <f>IF($D$9="","",$D$9)</f>
        <v/>
      </c>
      <c r="E162" s="14" t="s">
        <v>14</v>
      </c>
      <c r="F162" s="400" t="str">
        <f>IF($F$9="","",$F$9)</f>
        <v/>
      </c>
      <c r="G162" s="400"/>
      <c r="H162" s="400"/>
      <c r="I162" s="401"/>
      <c r="J162" s="402" t="s">
        <v>136</v>
      </c>
      <c r="K162" s="403"/>
      <c r="L162" s="403"/>
      <c r="M162" s="403"/>
      <c r="N162" s="403"/>
      <c r="O162" s="404"/>
      <c r="P162" s="307"/>
      <c r="Q162" s="308" t="str">
        <f>$Q$9</f>
        <v>（</v>
      </c>
      <c r="R162" s="324" t="str">
        <f>IF($R$9="","",$R$9)</f>
        <v/>
      </c>
      <c r="S162" s="325" t="str">
        <f>$S$9</f>
        <v>）本</v>
      </c>
      <c r="T162" s="308"/>
      <c r="U162" s="308"/>
      <c r="V162" s="308"/>
      <c r="W162" s="308"/>
      <c r="X162" s="308"/>
      <c r="Y162" s="308"/>
      <c r="Z162" s="308"/>
      <c r="AA162" s="309"/>
    </row>
    <row r="163" spans="1:32" ht="22.5" customHeight="1" x14ac:dyDescent="0.15">
      <c r="A163" s="418"/>
      <c r="B163" s="432"/>
      <c r="C163" s="405" t="str">
        <f>IF($C$10="","",$C$10)</f>
        <v/>
      </c>
      <c r="D163" s="406"/>
      <c r="E163" s="406"/>
      <c r="F163" s="406"/>
      <c r="G163" s="406"/>
      <c r="H163" s="406"/>
      <c r="I163" s="407"/>
      <c r="J163" s="49" t="s">
        <v>115</v>
      </c>
      <c r="K163" s="50"/>
      <c r="L163" s="50"/>
      <c r="M163" s="411">
        <f>$M$10</f>
        <v>0</v>
      </c>
      <c r="N163" s="411"/>
      <c r="O163" s="50" t="s">
        <v>129</v>
      </c>
      <c r="P163" s="50"/>
      <c r="Q163" s="50"/>
      <c r="R163" s="50"/>
      <c r="S163" s="50"/>
      <c r="T163" s="411">
        <f>$T$10</f>
        <v>0</v>
      </c>
      <c r="U163" s="411"/>
      <c r="V163" s="326"/>
      <c r="W163" s="326"/>
      <c r="X163" s="50" t="s">
        <v>128</v>
      </c>
      <c r="Y163" s="50"/>
      <c r="Z163" s="50"/>
      <c r="AA163" s="51"/>
    </row>
    <row r="164" spans="1:32" ht="22.5" customHeight="1" x14ac:dyDescent="0.15">
      <c r="A164" s="418"/>
      <c r="B164" s="432"/>
      <c r="C164" s="408"/>
      <c r="D164" s="409"/>
      <c r="E164" s="409"/>
      <c r="F164" s="409"/>
      <c r="G164" s="409"/>
      <c r="H164" s="409"/>
      <c r="I164" s="410"/>
      <c r="J164" s="402" t="s">
        <v>138</v>
      </c>
      <c r="K164" s="403"/>
      <c r="L164" s="403"/>
      <c r="M164" s="403"/>
      <c r="N164" s="403"/>
      <c r="O164" s="404"/>
      <c r="P164" s="412" t="str">
        <f>IF($P$11="","",$P$11)</f>
        <v/>
      </c>
      <c r="Q164" s="413"/>
      <c r="R164" s="413"/>
      <c r="S164" s="413"/>
      <c r="T164" s="413"/>
      <c r="U164" s="413"/>
      <c r="V164" s="413"/>
      <c r="W164" s="413"/>
      <c r="X164" s="413"/>
      <c r="Y164" s="413"/>
      <c r="Z164" s="413"/>
      <c r="AA164" s="414"/>
    </row>
    <row r="165" spans="1:32" ht="22.5" customHeight="1" x14ac:dyDescent="0.15">
      <c r="A165" s="419"/>
      <c r="B165" s="279" t="s">
        <v>6</v>
      </c>
      <c r="C165" s="433" t="str">
        <f>IF($C$12="","",$C$12)</f>
        <v/>
      </c>
      <c r="D165" s="434"/>
      <c r="E165" s="434"/>
      <c r="F165" s="434"/>
      <c r="G165" s="434"/>
      <c r="H165" s="434"/>
      <c r="I165" s="435"/>
      <c r="J165" s="279" t="s">
        <v>91</v>
      </c>
      <c r="K165" s="433" t="str">
        <f>IF($K$12="","",$K$12)</f>
        <v/>
      </c>
      <c r="L165" s="434"/>
      <c r="M165" s="434"/>
      <c r="N165" s="434"/>
      <c r="O165" s="434"/>
      <c r="P165" s="435"/>
      <c r="Q165" s="18" t="s">
        <v>31</v>
      </c>
      <c r="R165" s="327" t="str">
        <f>IF($R$12="","",$R$12)</f>
        <v/>
      </c>
      <c r="S165" s="20" t="s">
        <v>14</v>
      </c>
      <c r="T165" s="436" t="str">
        <f>IF($T$12="","",$T$12)</f>
        <v/>
      </c>
      <c r="U165" s="436"/>
      <c r="V165" s="328"/>
      <c r="W165" s="328"/>
      <c r="X165" s="20" t="s">
        <v>14</v>
      </c>
      <c r="Y165" s="436" t="str">
        <f>IF($Y$12="","",$Y$12)</f>
        <v/>
      </c>
      <c r="Z165" s="436"/>
      <c r="AA165" s="437"/>
    </row>
    <row r="166" spans="1:32" x14ac:dyDescent="0.15">
      <c r="A166" s="17"/>
      <c r="B166" s="10"/>
      <c r="C166" s="7"/>
      <c r="D166" s="8"/>
      <c r="E166" s="8"/>
      <c r="F166" s="8"/>
      <c r="G166" s="8"/>
      <c r="H166" s="8"/>
      <c r="I166" s="8"/>
      <c r="J166" s="7"/>
      <c r="K166" s="7"/>
      <c r="L166" s="8"/>
      <c r="M166" s="8"/>
      <c r="N166" s="8"/>
      <c r="O166" s="8"/>
      <c r="P166" s="8"/>
      <c r="Q166" s="8"/>
      <c r="R166" s="8"/>
      <c r="S166" s="8"/>
      <c r="T166" s="8"/>
      <c r="U166" s="8"/>
      <c r="V166" s="8"/>
      <c r="W166" s="8"/>
      <c r="X166" s="8"/>
      <c r="Y166" s="8"/>
      <c r="Z166" s="8"/>
      <c r="AA166" s="7"/>
    </row>
    <row r="167" spans="1:32" ht="27" customHeight="1" x14ac:dyDescent="0.15">
      <c r="A167" s="61"/>
      <c r="B167" s="61"/>
      <c r="C167" s="61"/>
      <c r="D167" s="61"/>
      <c r="E167" s="61"/>
      <c r="F167" s="61"/>
      <c r="G167" s="61"/>
      <c r="H167" s="61"/>
      <c r="I167" s="61"/>
      <c r="J167" s="9"/>
      <c r="K167" s="21"/>
      <c r="R167" s="13"/>
      <c r="S167" s="76" t="str">
        <f>$S$14</f>
        <v>利用申込日：令和</v>
      </c>
      <c r="T167" s="76" t="str">
        <f>IF($T$14="","",$T$14)</f>
        <v/>
      </c>
      <c r="U167" s="76" t="str">
        <f>$U$14</f>
        <v>年</v>
      </c>
      <c r="V167" s="76">
        <f t="shared" ref="V167:W167" si="42">V128</f>
        <v>0</v>
      </c>
      <c r="W167" s="76">
        <f t="shared" si="42"/>
        <v>0</v>
      </c>
      <c r="X167" s="76" t="str">
        <f>IF($X$14="","",$X$14)</f>
        <v/>
      </c>
      <c r="Y167" s="76" t="str">
        <f>$Y$14</f>
        <v>月</v>
      </c>
      <c r="Z167" s="76" t="str">
        <f>IF($Z$14="","",$Z$14)</f>
        <v/>
      </c>
      <c r="AA167" s="76" t="str">
        <f>$AA$14</f>
        <v>日</v>
      </c>
      <c r="AB167" s="10"/>
    </row>
    <row r="168" spans="1:32" ht="29.25" customHeight="1" x14ac:dyDescent="0.15">
      <c r="A168" s="398"/>
      <c r="B168" s="398"/>
      <c r="C168" s="398"/>
      <c r="D168" s="398"/>
      <c r="E168" s="398"/>
      <c r="F168" s="398"/>
      <c r="G168" s="398"/>
      <c r="H168" s="398"/>
      <c r="I168" s="398"/>
      <c r="J168" s="398"/>
      <c r="K168" s="398"/>
      <c r="L168" s="398"/>
      <c r="M168" s="398"/>
      <c r="N168" s="398"/>
    </row>
    <row r="169" spans="1:32" ht="19.5" customHeight="1" thickBot="1" x14ac:dyDescent="0.2">
      <c r="A169" s="399"/>
      <c r="B169" s="399"/>
      <c r="C169" s="399"/>
      <c r="D169" s="399"/>
      <c r="E169" s="399"/>
      <c r="F169" s="399"/>
      <c r="G169" s="399"/>
      <c r="H169" s="399"/>
      <c r="I169" s="399"/>
      <c r="J169" s="13"/>
      <c r="K169" s="13"/>
      <c r="L169" s="13"/>
      <c r="M169" s="13"/>
      <c r="N169" s="13"/>
      <c r="AA169" s="76"/>
    </row>
    <row r="170" spans="1:32" ht="30.75" customHeight="1" thickBot="1" x14ac:dyDescent="0.2">
      <c r="A170" s="371" t="s">
        <v>120</v>
      </c>
      <c r="B170" s="372"/>
      <c r="C170" s="372"/>
      <c r="D170" s="372"/>
      <c r="E170" s="372"/>
      <c r="F170" s="372"/>
      <c r="G170" s="372"/>
      <c r="H170" s="372"/>
      <c r="I170" s="372"/>
      <c r="J170" s="373"/>
      <c r="K170" s="374" t="str">
        <f>$K$17</f>
        <v/>
      </c>
      <c r="L170" s="374"/>
      <c r="M170" s="374"/>
      <c r="N170" s="374"/>
      <c r="O170" s="374"/>
      <c r="P170" s="374"/>
      <c r="Q170" s="374"/>
      <c r="R170" s="374"/>
      <c r="S170" s="374"/>
      <c r="T170" s="374"/>
      <c r="U170" s="374"/>
      <c r="V170" s="374"/>
      <c r="W170" s="374"/>
      <c r="X170" s="374"/>
      <c r="Y170" s="374"/>
      <c r="Z170" s="375" t="s">
        <v>12</v>
      </c>
      <c r="AA170" s="376"/>
    </row>
    <row r="171" spans="1:32" ht="37.5" customHeight="1" x14ac:dyDescent="0.15">
      <c r="A171" s="377" t="s">
        <v>1</v>
      </c>
      <c r="B171" s="378"/>
      <c r="C171" s="378"/>
      <c r="D171" s="381" t="s">
        <v>37</v>
      </c>
      <c r="E171" s="382"/>
      <c r="F171" s="382"/>
      <c r="G171" s="383"/>
      <c r="H171" s="384" t="s">
        <v>2</v>
      </c>
      <c r="I171" s="378"/>
      <c r="J171" s="385"/>
      <c r="K171" s="388" t="s">
        <v>38</v>
      </c>
      <c r="L171" s="280"/>
      <c r="M171" s="384" t="s">
        <v>11</v>
      </c>
      <c r="N171" s="378"/>
      <c r="O171" s="378"/>
      <c r="P171" s="378"/>
      <c r="Q171" s="390"/>
      <c r="R171" s="392" t="s">
        <v>134</v>
      </c>
      <c r="S171" s="393"/>
      <c r="T171" s="393"/>
      <c r="U171" s="393"/>
      <c r="V171" s="393"/>
      <c r="W171" s="393"/>
      <c r="X171" s="393"/>
      <c r="Y171" s="393"/>
      <c r="Z171" s="393"/>
      <c r="AA171" s="394"/>
    </row>
    <row r="172" spans="1:32" ht="27.75" customHeight="1" x14ac:dyDescent="0.15">
      <c r="A172" s="377"/>
      <c r="B172" s="378"/>
      <c r="C172" s="378"/>
      <c r="D172" s="384"/>
      <c r="E172" s="378"/>
      <c r="F172" s="378"/>
      <c r="G172" s="385"/>
      <c r="H172" s="384"/>
      <c r="I172" s="378"/>
      <c r="J172" s="385"/>
      <c r="K172" s="388"/>
      <c r="L172" s="280"/>
      <c r="M172" s="384"/>
      <c r="N172" s="378"/>
      <c r="O172" s="378"/>
      <c r="P172" s="378"/>
      <c r="Q172" s="390"/>
      <c r="R172" s="395" t="s">
        <v>436</v>
      </c>
      <c r="S172" s="396"/>
      <c r="T172" s="396"/>
      <c r="U172" s="396"/>
      <c r="V172" s="396"/>
      <c r="W172" s="396"/>
      <c r="X172" s="396"/>
      <c r="Y172" s="396"/>
      <c r="Z172" s="396"/>
      <c r="AA172" s="397"/>
    </row>
    <row r="173" spans="1:32" ht="27" customHeight="1" x14ac:dyDescent="0.15">
      <c r="A173" s="379"/>
      <c r="B173" s="380"/>
      <c r="C173" s="380"/>
      <c r="D173" s="386"/>
      <c r="E173" s="380"/>
      <c r="F173" s="380"/>
      <c r="G173" s="387"/>
      <c r="H173" s="386"/>
      <c r="I173" s="380"/>
      <c r="J173" s="387"/>
      <c r="K173" s="389"/>
      <c r="L173" s="281"/>
      <c r="M173" s="386"/>
      <c r="N173" s="380"/>
      <c r="O173" s="380"/>
      <c r="P173" s="380"/>
      <c r="Q173" s="391"/>
      <c r="R173" s="367" t="s">
        <v>2</v>
      </c>
      <c r="S173" s="368"/>
      <c r="T173" s="368"/>
      <c r="U173" s="368"/>
      <c r="V173" s="89"/>
      <c r="W173" s="89"/>
      <c r="X173" s="369" t="s">
        <v>130</v>
      </c>
      <c r="Y173" s="369"/>
      <c r="Z173" s="369"/>
      <c r="AA173" s="370"/>
    </row>
    <row r="174" spans="1:32" ht="30" customHeight="1" x14ac:dyDescent="0.15">
      <c r="A174" s="350" t="str">
        <f>IF($A$21="","",$A$21)</f>
        <v/>
      </c>
      <c r="B174" s="351"/>
      <c r="C174" s="351"/>
      <c r="D174" s="329" t="str">
        <f>IF($D$21="","",$D$21)</f>
        <v/>
      </c>
      <c r="E174" s="88" t="s">
        <v>432</v>
      </c>
      <c r="F174" s="330" t="str">
        <f>IF($F$21="","",$F$21)</f>
        <v/>
      </c>
      <c r="G174" s="87" t="s">
        <v>433</v>
      </c>
      <c r="H174" s="331" t="str">
        <f>IF($H$21="","",$H$21)</f>
        <v/>
      </c>
      <c r="I174" s="70" t="s">
        <v>434</v>
      </c>
      <c r="J174" s="332" t="str">
        <f>IF($J$21="","",$J$21)</f>
        <v/>
      </c>
      <c r="K174" s="333" t="str">
        <f>IF($K$21="","",$K$21)</f>
        <v/>
      </c>
      <c r="L174" s="331"/>
      <c r="M174" s="352" t="str">
        <f>$M$21</f>
        <v/>
      </c>
      <c r="N174" s="353"/>
      <c r="O174" s="353"/>
      <c r="P174" s="353"/>
      <c r="Q174" s="91"/>
      <c r="R174" s="334" t="str">
        <f>IF($R$21="","",$R$21)</f>
        <v/>
      </c>
      <c r="S174" s="71" t="s">
        <v>434</v>
      </c>
      <c r="T174" s="354" t="str">
        <f>IF($T$21="","",$T$21)</f>
        <v/>
      </c>
      <c r="U174" s="355" t="str">
        <f t="shared" ref="U174" si="43">IF($R$21="","",$R$21)</f>
        <v/>
      </c>
      <c r="V174" s="335" t="e">
        <f>T174-R174</f>
        <v>#VALUE!</v>
      </c>
      <c r="W174" s="71" t="e">
        <f>V174*24</f>
        <v>#VALUE!</v>
      </c>
      <c r="X174" s="356" t="str">
        <f>$X$21</f>
        <v/>
      </c>
      <c r="Y174" s="357"/>
      <c r="Z174" s="357"/>
      <c r="AA174" s="321"/>
      <c r="AD174" s="98"/>
      <c r="AE174" s="98"/>
      <c r="AF174" s="99"/>
    </row>
    <row r="175" spans="1:32" ht="30" customHeight="1" x14ac:dyDescent="0.15">
      <c r="A175" s="350" t="str">
        <f>IF($A$22="","",$A$22)</f>
        <v/>
      </c>
      <c r="B175" s="351"/>
      <c r="C175" s="351"/>
      <c r="D175" s="329" t="str">
        <f>IF($D$22="","",$D$22)</f>
        <v/>
      </c>
      <c r="E175" s="88" t="s">
        <v>432</v>
      </c>
      <c r="F175" s="330" t="str">
        <f>IF($F$22="","",$F$22)</f>
        <v/>
      </c>
      <c r="G175" s="87" t="s">
        <v>433</v>
      </c>
      <c r="H175" s="331" t="str">
        <f>IF($H$22="","",$H$22)</f>
        <v/>
      </c>
      <c r="I175" s="70" t="s">
        <v>434</v>
      </c>
      <c r="J175" s="332" t="str">
        <f>IF($J$22="","",$J$22)</f>
        <v/>
      </c>
      <c r="K175" s="333" t="str">
        <f>IF($K$22="","",$K$22)</f>
        <v/>
      </c>
      <c r="L175" s="331"/>
      <c r="M175" s="352" t="str">
        <f>$M$22</f>
        <v/>
      </c>
      <c r="N175" s="353"/>
      <c r="O175" s="353"/>
      <c r="P175" s="353"/>
      <c r="Q175" s="91"/>
      <c r="R175" s="334" t="str">
        <f>IF($R$22="","",$R$22)</f>
        <v/>
      </c>
      <c r="S175" s="71" t="s">
        <v>434</v>
      </c>
      <c r="T175" s="354" t="str">
        <f>IF($T$22="","",$T$22)</f>
        <v/>
      </c>
      <c r="U175" s="355" t="str">
        <f t="shared" ref="U175" si="44">IF($R$22="","",$R$22)</f>
        <v/>
      </c>
      <c r="V175" s="335" t="e">
        <f>T175-R175</f>
        <v>#VALUE!</v>
      </c>
      <c r="W175" s="71" t="e">
        <f>V175*24</f>
        <v>#VALUE!</v>
      </c>
      <c r="X175" s="356" t="str">
        <f>$X$22</f>
        <v/>
      </c>
      <c r="Y175" s="357"/>
      <c r="Z175" s="357"/>
      <c r="AA175" s="321"/>
    </row>
    <row r="176" spans="1:32" ht="30" customHeight="1" x14ac:dyDescent="0.15">
      <c r="A176" s="350" t="str">
        <f>IF($A$23="","",$A$23)</f>
        <v/>
      </c>
      <c r="B176" s="351"/>
      <c r="C176" s="351"/>
      <c r="D176" s="329" t="str">
        <f>IF($D$23="","",$D$23)</f>
        <v/>
      </c>
      <c r="E176" s="88" t="s">
        <v>432</v>
      </c>
      <c r="F176" s="330" t="str">
        <f>IF($F$23="","",$F$23)</f>
        <v/>
      </c>
      <c r="G176" s="87" t="s">
        <v>433</v>
      </c>
      <c r="H176" s="331" t="str">
        <f>IF($H$23="","",$H$23)</f>
        <v/>
      </c>
      <c r="I176" s="70" t="s">
        <v>434</v>
      </c>
      <c r="J176" s="332" t="str">
        <f>IF($J$23="","",$J$23)</f>
        <v/>
      </c>
      <c r="K176" s="333" t="str">
        <f>IF($K$23="","",$K$23)</f>
        <v/>
      </c>
      <c r="L176" s="331"/>
      <c r="M176" s="352" t="str">
        <f>$M$23</f>
        <v/>
      </c>
      <c r="N176" s="353"/>
      <c r="O176" s="353"/>
      <c r="P176" s="353"/>
      <c r="Q176" s="91"/>
      <c r="R176" s="334" t="str">
        <f>IF($R$23="","",$R$23)</f>
        <v/>
      </c>
      <c r="S176" s="71" t="s">
        <v>434</v>
      </c>
      <c r="T176" s="354" t="str">
        <f>IF($T$23="","",$T$23)</f>
        <v/>
      </c>
      <c r="U176" s="355" t="str">
        <f t="shared" ref="U176" si="45">IF($R$23="","",$R$23)</f>
        <v/>
      </c>
      <c r="V176" s="335" t="e">
        <f t="shared" ref="V176:V183" si="46">T176-R176</f>
        <v>#VALUE!</v>
      </c>
      <c r="W176" s="71" t="e">
        <f t="shared" ref="W176:W183" si="47">V176*24</f>
        <v>#VALUE!</v>
      </c>
      <c r="X176" s="356" t="str">
        <f>$X$23</f>
        <v/>
      </c>
      <c r="Y176" s="357"/>
      <c r="Z176" s="357"/>
      <c r="AA176" s="321"/>
    </row>
    <row r="177" spans="1:27" ht="30" customHeight="1" x14ac:dyDescent="0.15">
      <c r="A177" s="350" t="str">
        <f>IF($A$24="","",$A$24)</f>
        <v/>
      </c>
      <c r="B177" s="351"/>
      <c r="C177" s="351"/>
      <c r="D177" s="329" t="str">
        <f>IF($D$24="","",$D$24)</f>
        <v/>
      </c>
      <c r="E177" s="88" t="s">
        <v>432</v>
      </c>
      <c r="F177" s="330" t="str">
        <f>IF($F$24="","",$F$24)</f>
        <v/>
      </c>
      <c r="G177" s="87" t="s">
        <v>433</v>
      </c>
      <c r="H177" s="331" t="str">
        <f>IF($H$24="","",$H$24)</f>
        <v/>
      </c>
      <c r="I177" s="70" t="s">
        <v>434</v>
      </c>
      <c r="J177" s="332" t="str">
        <f>IF($J$24="","",$J$24)</f>
        <v/>
      </c>
      <c r="K177" s="333" t="str">
        <f>IF($K$24="","",$K$24)</f>
        <v/>
      </c>
      <c r="L177" s="331"/>
      <c r="M177" s="352" t="str">
        <f>$M$24</f>
        <v/>
      </c>
      <c r="N177" s="353"/>
      <c r="O177" s="353"/>
      <c r="P177" s="353"/>
      <c r="Q177" s="91"/>
      <c r="R177" s="334" t="str">
        <f>IF($R$24="","",$R$24)</f>
        <v/>
      </c>
      <c r="S177" s="71" t="s">
        <v>434</v>
      </c>
      <c r="T177" s="354" t="str">
        <f>IF($T$24="","",$T$24)</f>
        <v/>
      </c>
      <c r="U177" s="355" t="str">
        <f t="shared" ref="U177" si="48">IF($R$24="","",$R$24)</f>
        <v/>
      </c>
      <c r="V177" s="335" t="e">
        <f t="shared" si="46"/>
        <v>#VALUE!</v>
      </c>
      <c r="W177" s="71" t="e">
        <f t="shared" si="47"/>
        <v>#VALUE!</v>
      </c>
      <c r="X177" s="356" t="str">
        <f>$X$24</f>
        <v/>
      </c>
      <c r="Y177" s="357"/>
      <c r="Z177" s="357"/>
      <c r="AA177" s="321"/>
    </row>
    <row r="178" spans="1:27" ht="30" customHeight="1" x14ac:dyDescent="0.15">
      <c r="A178" s="350" t="str">
        <f>IF($A$25="","",$A$25)</f>
        <v/>
      </c>
      <c r="B178" s="351"/>
      <c r="C178" s="351"/>
      <c r="D178" s="329" t="str">
        <f>IF($D$25="","",$D$25)</f>
        <v/>
      </c>
      <c r="E178" s="88" t="s">
        <v>432</v>
      </c>
      <c r="F178" s="330" t="str">
        <f>IF($F$25="","",$F$25)</f>
        <v/>
      </c>
      <c r="G178" s="87" t="s">
        <v>433</v>
      </c>
      <c r="H178" s="331" t="str">
        <f>IF($H$25="","",$H$25)</f>
        <v/>
      </c>
      <c r="I178" s="70" t="s">
        <v>434</v>
      </c>
      <c r="J178" s="332" t="str">
        <f>IF($J$25="","",$J$25)</f>
        <v/>
      </c>
      <c r="K178" s="333" t="str">
        <f>IF($K$25="","",$K$25)</f>
        <v/>
      </c>
      <c r="L178" s="331"/>
      <c r="M178" s="352" t="str">
        <f>$M$25</f>
        <v/>
      </c>
      <c r="N178" s="353"/>
      <c r="O178" s="353"/>
      <c r="P178" s="353"/>
      <c r="Q178" s="91"/>
      <c r="R178" s="334" t="str">
        <f>IF($R$25="","",$R$25)</f>
        <v/>
      </c>
      <c r="S178" s="71" t="s">
        <v>434</v>
      </c>
      <c r="T178" s="354" t="str">
        <f>IF($T$25="","",$T$25)</f>
        <v/>
      </c>
      <c r="U178" s="355" t="str">
        <f t="shared" ref="U178" si="49">IF($R$25="","",$R$25)</f>
        <v/>
      </c>
      <c r="V178" s="335" t="e">
        <f t="shared" si="46"/>
        <v>#VALUE!</v>
      </c>
      <c r="W178" s="71" t="e">
        <f t="shared" si="47"/>
        <v>#VALUE!</v>
      </c>
      <c r="X178" s="356" t="str">
        <f>$X$25</f>
        <v/>
      </c>
      <c r="Y178" s="357"/>
      <c r="Z178" s="357"/>
      <c r="AA178" s="321"/>
    </row>
    <row r="179" spans="1:27" ht="30" customHeight="1" x14ac:dyDescent="0.15">
      <c r="A179" s="350" t="str">
        <f>IF($A$26="","",$A$26)</f>
        <v/>
      </c>
      <c r="B179" s="351"/>
      <c r="C179" s="351"/>
      <c r="D179" s="329" t="str">
        <f>IF($D$26="","",$D$26)</f>
        <v/>
      </c>
      <c r="E179" s="88" t="s">
        <v>432</v>
      </c>
      <c r="F179" s="330" t="str">
        <f>IF($F$26="","",$F$26)</f>
        <v/>
      </c>
      <c r="G179" s="87" t="s">
        <v>433</v>
      </c>
      <c r="H179" s="331" t="str">
        <f>IF($H$26="","",$H$26)</f>
        <v/>
      </c>
      <c r="I179" s="70" t="s">
        <v>434</v>
      </c>
      <c r="J179" s="332" t="str">
        <f>IF($J$26="","",$J$26)</f>
        <v/>
      </c>
      <c r="K179" s="333" t="str">
        <f>IF($K$26="","",$K$26)</f>
        <v/>
      </c>
      <c r="L179" s="331"/>
      <c r="M179" s="352" t="str">
        <f>$M$26</f>
        <v/>
      </c>
      <c r="N179" s="353"/>
      <c r="O179" s="353"/>
      <c r="P179" s="353"/>
      <c r="Q179" s="91"/>
      <c r="R179" s="334" t="str">
        <f>IF($R$26="","",$R$26)</f>
        <v/>
      </c>
      <c r="S179" s="71" t="s">
        <v>434</v>
      </c>
      <c r="T179" s="354" t="str">
        <f>IF($T$26="","",$T$26)</f>
        <v/>
      </c>
      <c r="U179" s="355" t="str">
        <f t="shared" ref="U179" si="50">IF($R$26="","",$R$26)</f>
        <v/>
      </c>
      <c r="V179" s="335" t="e">
        <f t="shared" si="46"/>
        <v>#VALUE!</v>
      </c>
      <c r="W179" s="71" t="e">
        <f t="shared" si="47"/>
        <v>#VALUE!</v>
      </c>
      <c r="X179" s="356" t="str">
        <f>$X$26</f>
        <v/>
      </c>
      <c r="Y179" s="357"/>
      <c r="Z179" s="357"/>
      <c r="AA179" s="321"/>
    </row>
    <row r="180" spans="1:27" ht="30" customHeight="1" x14ac:dyDescent="0.15">
      <c r="A180" s="350" t="str">
        <f>IF($A$27="","",$A$27)</f>
        <v/>
      </c>
      <c r="B180" s="351"/>
      <c r="C180" s="351"/>
      <c r="D180" s="329" t="str">
        <f>IF($D$27="","",$D$27)</f>
        <v/>
      </c>
      <c r="E180" s="88" t="s">
        <v>432</v>
      </c>
      <c r="F180" s="330" t="str">
        <f>IF($F$27="","",$F$27)</f>
        <v/>
      </c>
      <c r="G180" s="87" t="s">
        <v>433</v>
      </c>
      <c r="H180" s="331" t="str">
        <f>IF($H$27="","",$H$27)</f>
        <v/>
      </c>
      <c r="I180" s="70" t="s">
        <v>434</v>
      </c>
      <c r="J180" s="332" t="str">
        <f>IF($J$27="","",$J$27)</f>
        <v/>
      </c>
      <c r="K180" s="333" t="str">
        <f>IF($K$27="","",$K$27)</f>
        <v/>
      </c>
      <c r="L180" s="331"/>
      <c r="M180" s="352" t="str">
        <f>$M$27</f>
        <v/>
      </c>
      <c r="N180" s="353"/>
      <c r="O180" s="353"/>
      <c r="P180" s="353"/>
      <c r="Q180" s="91"/>
      <c r="R180" s="334" t="str">
        <f>IF($R$27="","",$R$27)</f>
        <v/>
      </c>
      <c r="S180" s="71" t="s">
        <v>434</v>
      </c>
      <c r="T180" s="354" t="str">
        <f>IF($T$27="","",$T$27)</f>
        <v/>
      </c>
      <c r="U180" s="355" t="str">
        <f t="shared" ref="U180" si="51">IF($R$27="","",$R$27)</f>
        <v/>
      </c>
      <c r="V180" s="335" t="e">
        <f t="shared" si="46"/>
        <v>#VALUE!</v>
      </c>
      <c r="W180" s="71" t="e">
        <f t="shared" si="47"/>
        <v>#VALUE!</v>
      </c>
      <c r="X180" s="356" t="str">
        <f>$X$27</f>
        <v/>
      </c>
      <c r="Y180" s="357"/>
      <c r="Z180" s="357"/>
      <c r="AA180" s="321"/>
    </row>
    <row r="181" spans="1:27" ht="30" customHeight="1" x14ac:dyDescent="0.15">
      <c r="A181" s="350" t="str">
        <f>IF($A$28="","",$A$28)</f>
        <v/>
      </c>
      <c r="B181" s="351"/>
      <c r="C181" s="351"/>
      <c r="D181" s="329" t="str">
        <f>IF($D$28="","",$D$28)</f>
        <v/>
      </c>
      <c r="E181" s="88" t="s">
        <v>432</v>
      </c>
      <c r="F181" s="330" t="str">
        <f>IF($F$28="","",$F$28)</f>
        <v/>
      </c>
      <c r="G181" s="87" t="s">
        <v>433</v>
      </c>
      <c r="H181" s="331" t="str">
        <f>IF($H$28="","",$H$28)</f>
        <v/>
      </c>
      <c r="I181" s="70" t="s">
        <v>434</v>
      </c>
      <c r="J181" s="332" t="str">
        <f>IF($J$28="","",$J$28)</f>
        <v/>
      </c>
      <c r="K181" s="333" t="str">
        <f>IF($K$28="","",$K$28)</f>
        <v/>
      </c>
      <c r="L181" s="331"/>
      <c r="M181" s="352" t="str">
        <f>$M$28</f>
        <v/>
      </c>
      <c r="N181" s="353"/>
      <c r="O181" s="353"/>
      <c r="P181" s="353"/>
      <c r="Q181" s="91"/>
      <c r="R181" s="334" t="str">
        <f>IF($R$28="","",$R$28)</f>
        <v/>
      </c>
      <c r="S181" s="71" t="s">
        <v>434</v>
      </c>
      <c r="T181" s="354" t="str">
        <f>IF($T$28="","",$T$28)</f>
        <v/>
      </c>
      <c r="U181" s="355" t="str">
        <f t="shared" ref="U181" si="52">IF($R$28="","",$R$28)</f>
        <v/>
      </c>
      <c r="V181" s="335" t="e">
        <f t="shared" si="46"/>
        <v>#VALUE!</v>
      </c>
      <c r="W181" s="71" t="e">
        <f t="shared" si="47"/>
        <v>#VALUE!</v>
      </c>
      <c r="X181" s="356" t="str">
        <f>$X$28</f>
        <v/>
      </c>
      <c r="Y181" s="357"/>
      <c r="Z181" s="357"/>
      <c r="AA181" s="321"/>
    </row>
    <row r="182" spans="1:27" ht="30" customHeight="1" x14ac:dyDescent="0.15">
      <c r="A182" s="350" t="str">
        <f>IF($A$29="","",$A$29)</f>
        <v/>
      </c>
      <c r="B182" s="351"/>
      <c r="C182" s="351"/>
      <c r="D182" s="329" t="str">
        <f>IF($D$29="","",$D$29)</f>
        <v/>
      </c>
      <c r="E182" s="88" t="s">
        <v>432</v>
      </c>
      <c r="F182" s="330" t="str">
        <f>IF($F$29="","",$F$29)</f>
        <v/>
      </c>
      <c r="G182" s="87" t="s">
        <v>433</v>
      </c>
      <c r="H182" s="331" t="str">
        <f>IF($H$29="","",$H$29)</f>
        <v/>
      </c>
      <c r="I182" s="70" t="s">
        <v>434</v>
      </c>
      <c r="J182" s="332" t="str">
        <f>IF($J$29="","",$J$29)</f>
        <v/>
      </c>
      <c r="K182" s="333" t="str">
        <f>IF($K$29="","",$K$29)</f>
        <v/>
      </c>
      <c r="L182" s="331"/>
      <c r="M182" s="352" t="str">
        <f>$M$29</f>
        <v/>
      </c>
      <c r="N182" s="353"/>
      <c r="O182" s="353"/>
      <c r="P182" s="353"/>
      <c r="Q182" s="91"/>
      <c r="R182" s="334" t="str">
        <f>IF($R$29="","",$R$29)</f>
        <v/>
      </c>
      <c r="S182" s="71" t="s">
        <v>434</v>
      </c>
      <c r="T182" s="354" t="str">
        <f>IF($T$29="","",$T$29)</f>
        <v/>
      </c>
      <c r="U182" s="355" t="str">
        <f t="shared" ref="U182" si="53">IF($R$29="","",$R$29)</f>
        <v/>
      </c>
      <c r="V182" s="335" t="e">
        <f t="shared" si="46"/>
        <v>#VALUE!</v>
      </c>
      <c r="W182" s="71" t="e">
        <f t="shared" si="47"/>
        <v>#VALUE!</v>
      </c>
      <c r="X182" s="356" t="str">
        <f>$X$29</f>
        <v/>
      </c>
      <c r="Y182" s="357"/>
      <c r="Z182" s="357"/>
      <c r="AA182" s="321"/>
    </row>
    <row r="183" spans="1:27" ht="30" customHeight="1" x14ac:dyDescent="0.15">
      <c r="A183" s="350" t="str">
        <f>IF($A$30="","",$A$30)</f>
        <v/>
      </c>
      <c r="B183" s="351"/>
      <c r="C183" s="351"/>
      <c r="D183" s="329" t="str">
        <f>IF($D$30="","",$D$30)</f>
        <v/>
      </c>
      <c r="E183" s="88" t="s">
        <v>432</v>
      </c>
      <c r="F183" s="330" t="str">
        <f>IF($F$30="","",$F$30)</f>
        <v/>
      </c>
      <c r="G183" s="87" t="s">
        <v>433</v>
      </c>
      <c r="H183" s="331" t="str">
        <f>IF($H$30="","",$H$30)</f>
        <v/>
      </c>
      <c r="I183" s="70" t="s">
        <v>434</v>
      </c>
      <c r="J183" s="332" t="str">
        <f>IF($J$30="","",$J$30)</f>
        <v/>
      </c>
      <c r="K183" s="333" t="str">
        <f>IF($K$30="","",$K$30)</f>
        <v/>
      </c>
      <c r="L183" s="331"/>
      <c r="M183" s="352" t="str">
        <f>$M$30</f>
        <v/>
      </c>
      <c r="N183" s="353"/>
      <c r="O183" s="353"/>
      <c r="P183" s="353"/>
      <c r="Q183" s="91"/>
      <c r="R183" s="334" t="str">
        <f>IF($R$30="","",$R$30)</f>
        <v/>
      </c>
      <c r="S183" s="71" t="s">
        <v>434</v>
      </c>
      <c r="T183" s="354" t="str">
        <f>IF($T$30="","",$T$30)</f>
        <v/>
      </c>
      <c r="U183" s="355" t="str">
        <f t="shared" ref="U183" si="54">IF($R$30="","",$R$30)</f>
        <v/>
      </c>
      <c r="V183" s="335" t="e">
        <f t="shared" si="46"/>
        <v>#VALUE!</v>
      </c>
      <c r="W183" s="71" t="e">
        <f t="shared" si="47"/>
        <v>#VALUE!</v>
      </c>
      <c r="X183" s="356" t="str">
        <f>$X$30</f>
        <v/>
      </c>
      <c r="Y183" s="357"/>
      <c r="Z183" s="357"/>
      <c r="AA183" s="321"/>
    </row>
    <row r="184" spans="1:27" ht="30" customHeight="1" x14ac:dyDescent="0.15">
      <c r="A184" s="358" t="s">
        <v>13</v>
      </c>
      <c r="B184" s="359"/>
      <c r="C184" s="359"/>
      <c r="D184" s="360"/>
      <c r="E184" s="361"/>
      <c r="F184" s="361"/>
      <c r="G184" s="361"/>
      <c r="H184" s="361"/>
      <c r="I184" s="361"/>
      <c r="J184" s="361"/>
      <c r="K184" s="362"/>
      <c r="L184" s="101"/>
      <c r="M184" s="363" t="str">
        <f>$M$31</f>
        <v/>
      </c>
      <c r="N184" s="364"/>
      <c r="O184" s="364"/>
      <c r="P184" s="364"/>
      <c r="Q184" s="92" t="s">
        <v>12</v>
      </c>
      <c r="R184" s="95" t="s">
        <v>140</v>
      </c>
      <c r="S184" s="96"/>
      <c r="T184" s="96"/>
      <c r="U184" s="97"/>
      <c r="V184" s="101"/>
      <c r="W184" s="101"/>
      <c r="X184" s="365" t="str">
        <f>$X$31</f>
        <v/>
      </c>
      <c r="Y184" s="366"/>
      <c r="Z184" s="366"/>
      <c r="AA184" s="322" t="s">
        <v>12</v>
      </c>
    </row>
    <row r="185" spans="1:27" ht="30" customHeight="1" x14ac:dyDescent="0.15">
      <c r="A185" s="340" t="s">
        <v>121</v>
      </c>
      <c r="B185" s="341"/>
      <c r="C185" s="341"/>
      <c r="D185" s="342" t="str">
        <f>$D$32</f>
        <v/>
      </c>
      <c r="E185" s="343"/>
      <c r="F185" s="343"/>
      <c r="G185" s="343"/>
      <c r="H185" s="343"/>
      <c r="I185" s="343"/>
      <c r="J185" s="75" t="s">
        <v>12</v>
      </c>
      <c r="K185" s="344" t="s">
        <v>440</v>
      </c>
      <c r="L185" s="345"/>
      <c r="M185" s="345"/>
      <c r="N185" s="345"/>
      <c r="O185" s="345"/>
      <c r="P185" s="346" t="str">
        <f>$P$32</f>
        <v/>
      </c>
      <c r="Q185" s="347"/>
      <c r="R185" s="347"/>
      <c r="S185" s="347"/>
      <c r="T185" s="347"/>
      <c r="U185" s="347"/>
      <c r="V185" s="347"/>
      <c r="W185" s="347"/>
      <c r="X185" s="347"/>
      <c r="Y185" s="119"/>
      <c r="Z185" s="348" t="s">
        <v>12</v>
      </c>
      <c r="AA185" s="349"/>
    </row>
    <row r="186" spans="1:27" ht="12.75" customHeight="1" x14ac:dyDescent="0.15">
      <c r="A186" s="123"/>
      <c r="B186" s="57"/>
      <c r="C186" s="57"/>
      <c r="D186" s="124"/>
      <c r="E186" s="125"/>
      <c r="F186" s="125"/>
      <c r="G186" s="125"/>
      <c r="H186" s="125"/>
      <c r="I186" s="125"/>
      <c r="J186" s="126"/>
      <c r="K186" s="127"/>
      <c r="L186" s="127"/>
      <c r="M186" s="127"/>
      <c r="N186" s="127"/>
      <c r="O186" s="127"/>
      <c r="P186" s="336"/>
      <c r="Q186" s="336"/>
      <c r="R186" s="336"/>
      <c r="S186" s="336"/>
      <c r="T186" s="336"/>
      <c r="U186" s="336"/>
      <c r="V186" s="336"/>
      <c r="W186" s="336"/>
      <c r="X186" s="336"/>
      <c r="Y186" s="125"/>
      <c r="Z186" s="61"/>
      <c r="AA186" s="61"/>
    </row>
    <row r="187" spans="1:27" ht="24.75" customHeight="1" x14ac:dyDescent="0.15">
      <c r="A187" s="123"/>
      <c r="B187" s="74" t="s">
        <v>146</v>
      </c>
      <c r="C187" s="57"/>
      <c r="D187" s="124"/>
      <c r="E187" s="125"/>
      <c r="F187" s="125"/>
      <c r="G187" s="125"/>
      <c r="H187" s="125"/>
      <c r="I187" s="125"/>
      <c r="J187" s="126"/>
      <c r="K187" s="127"/>
      <c r="L187" s="127"/>
      <c r="M187" s="127"/>
      <c r="N187" s="127"/>
      <c r="O187" s="127"/>
      <c r="P187" s="336"/>
      <c r="Q187" s="336"/>
      <c r="R187" s="336"/>
      <c r="S187" s="336"/>
      <c r="T187" s="336"/>
      <c r="U187" s="336"/>
      <c r="V187" s="336"/>
      <c r="W187" s="336"/>
      <c r="X187" s="337" t="s">
        <v>147</v>
      </c>
      <c r="Y187" s="125"/>
      <c r="Z187" s="61"/>
      <c r="AA187" s="61"/>
    </row>
    <row r="188" spans="1:27" ht="24" customHeight="1" x14ac:dyDescent="0.15">
      <c r="A188" s="123"/>
      <c r="B188" s="57"/>
      <c r="C188" s="57"/>
      <c r="D188" s="124"/>
      <c r="E188" s="125"/>
      <c r="F188" s="125"/>
      <c r="G188" s="125"/>
      <c r="H188" s="125"/>
      <c r="I188" s="125"/>
      <c r="J188" s="126"/>
      <c r="K188" s="127"/>
      <c r="L188" s="127"/>
      <c r="M188" s="127"/>
      <c r="N188" s="127"/>
      <c r="O188" s="127"/>
      <c r="P188" s="336"/>
      <c r="Q188" s="336"/>
      <c r="R188" s="336"/>
      <c r="S188" s="336"/>
      <c r="T188" s="336"/>
      <c r="V188" s="336"/>
      <c r="W188" s="336"/>
      <c r="X188" s="338" t="s">
        <v>150</v>
      </c>
      <c r="Y188" s="125"/>
      <c r="Z188" s="61"/>
      <c r="AA188" s="61"/>
    </row>
    <row r="189" spans="1:27" ht="36.75" customHeight="1" x14ac:dyDescent="0.15">
      <c r="A189" s="123"/>
      <c r="B189" s="57"/>
      <c r="C189" s="57"/>
      <c r="D189" s="124"/>
      <c r="E189" s="125"/>
      <c r="F189" s="125"/>
      <c r="G189" s="125"/>
      <c r="H189" s="125"/>
      <c r="I189" s="125"/>
      <c r="J189" s="126"/>
      <c r="K189" s="127"/>
      <c r="L189" s="127"/>
      <c r="M189" s="127"/>
      <c r="N189" s="127"/>
      <c r="O189" s="127"/>
      <c r="P189" s="336"/>
      <c r="Q189" s="336"/>
      <c r="R189" s="336"/>
      <c r="S189" s="336"/>
      <c r="T189" s="336"/>
      <c r="U189" s="336"/>
      <c r="V189" s="336"/>
      <c r="W189" s="336"/>
      <c r="X189" s="339" t="s">
        <v>148</v>
      </c>
      <c r="Y189" s="125"/>
      <c r="Z189" s="61"/>
      <c r="AA189" s="61"/>
    </row>
    <row r="190" spans="1:27" ht="18.75" customHeight="1" x14ac:dyDescent="0.15"/>
    <row r="191" spans="1:27" ht="18.75" customHeight="1" x14ac:dyDescent="0.15">
      <c r="A191" s="4" t="s">
        <v>7</v>
      </c>
      <c r="B191" s="4" t="s">
        <v>8</v>
      </c>
      <c r="C191" s="4" t="s">
        <v>9</v>
      </c>
      <c r="D191" s="132" t="s">
        <v>24</v>
      </c>
      <c r="E191" s="130"/>
      <c r="H191" s="11"/>
      <c r="I191" s="11"/>
      <c r="J191" s="11"/>
      <c r="K191" s="11"/>
      <c r="L191" s="11"/>
      <c r="M191" s="11"/>
      <c r="N191" s="11"/>
      <c r="O191" s="11"/>
      <c r="P191" s="11"/>
      <c r="Q191" s="11"/>
      <c r="R191" s="11"/>
      <c r="S191" s="11"/>
      <c r="T191" s="11"/>
      <c r="U191" s="11"/>
      <c r="V191" s="11"/>
      <c r="W191" s="11"/>
      <c r="X191" s="11"/>
      <c r="Y191" s="11"/>
      <c r="Z191" s="11"/>
      <c r="AA191" s="11"/>
    </row>
    <row r="192" spans="1:27" x14ac:dyDescent="0.15">
      <c r="A192" s="4">
        <v>5</v>
      </c>
      <c r="B192" s="4">
        <v>1</v>
      </c>
      <c r="C192" s="4">
        <v>1</v>
      </c>
      <c r="D192" s="60">
        <v>0.33333333333333331</v>
      </c>
      <c r="E192" s="130"/>
      <c r="F192" s="131"/>
    </row>
    <row r="193" spans="1:5" x14ac:dyDescent="0.15">
      <c r="A193" s="4">
        <v>6</v>
      </c>
      <c r="B193" s="4">
        <v>2</v>
      </c>
      <c r="C193" s="4">
        <v>2</v>
      </c>
      <c r="D193" s="60">
        <v>0.35416666666666669</v>
      </c>
      <c r="E193" s="130"/>
    </row>
    <row r="194" spans="1:5" x14ac:dyDescent="0.15">
      <c r="A194" s="4">
        <v>7</v>
      </c>
      <c r="B194" s="4">
        <v>3</v>
      </c>
      <c r="C194" s="4">
        <v>3</v>
      </c>
      <c r="D194" s="60">
        <v>0.375</v>
      </c>
    </row>
    <row r="195" spans="1:5" x14ac:dyDescent="0.15">
      <c r="A195" s="4">
        <v>8</v>
      </c>
      <c r="B195" s="4">
        <v>4</v>
      </c>
      <c r="C195" s="4">
        <v>4</v>
      </c>
      <c r="D195" s="60">
        <v>0.39583333333333331</v>
      </c>
    </row>
    <row r="196" spans="1:5" x14ac:dyDescent="0.15">
      <c r="A196" s="4">
        <v>9</v>
      </c>
      <c r="B196" s="4">
        <v>5</v>
      </c>
      <c r="C196" s="4">
        <v>5</v>
      </c>
      <c r="D196" s="60">
        <v>0.41666666666666669</v>
      </c>
    </row>
    <row r="197" spans="1:5" x14ac:dyDescent="0.15">
      <c r="A197" s="4">
        <v>10</v>
      </c>
      <c r="B197" s="4">
        <v>6</v>
      </c>
      <c r="C197" s="4">
        <v>6</v>
      </c>
      <c r="D197" s="60">
        <v>0.4375</v>
      </c>
    </row>
    <row r="198" spans="1:5" x14ac:dyDescent="0.15">
      <c r="A198" s="4">
        <v>11</v>
      </c>
      <c r="B198" s="4">
        <v>7</v>
      </c>
      <c r="C198" s="4">
        <v>7</v>
      </c>
      <c r="D198" s="60">
        <v>0.45833333333333331</v>
      </c>
    </row>
    <row r="199" spans="1:5" x14ac:dyDescent="0.15">
      <c r="A199" s="4">
        <v>12</v>
      </c>
      <c r="B199" s="4">
        <v>8</v>
      </c>
      <c r="C199" s="4">
        <v>8</v>
      </c>
      <c r="D199" s="60">
        <v>0.47916666666666669</v>
      </c>
    </row>
    <row r="200" spans="1:5" x14ac:dyDescent="0.15">
      <c r="A200" s="4">
        <v>13</v>
      </c>
      <c r="B200" s="4">
        <v>9</v>
      </c>
      <c r="C200" s="4">
        <v>9</v>
      </c>
      <c r="D200" s="60">
        <v>0.5</v>
      </c>
    </row>
    <row r="201" spans="1:5" x14ac:dyDescent="0.15">
      <c r="A201" s="4">
        <v>14</v>
      </c>
      <c r="B201" s="4">
        <v>10</v>
      </c>
      <c r="C201" s="4">
        <v>10</v>
      </c>
      <c r="D201" s="60">
        <v>0.52083333333333337</v>
      </c>
    </row>
    <row r="202" spans="1:5" x14ac:dyDescent="0.15">
      <c r="A202" s="4">
        <v>15</v>
      </c>
      <c r="B202" s="4">
        <v>11</v>
      </c>
      <c r="C202" s="4">
        <v>11</v>
      </c>
      <c r="D202" s="60">
        <v>0.54166666666666663</v>
      </c>
    </row>
    <row r="203" spans="1:5" x14ac:dyDescent="0.15">
      <c r="A203" s="4">
        <v>16</v>
      </c>
      <c r="B203" s="4">
        <v>12</v>
      </c>
      <c r="C203" s="4">
        <v>12</v>
      </c>
      <c r="D203" s="60">
        <v>0.5625</v>
      </c>
    </row>
    <row r="204" spans="1:5" x14ac:dyDescent="0.15">
      <c r="A204" s="4">
        <v>17</v>
      </c>
      <c r="B204" s="4"/>
      <c r="C204" s="4">
        <v>13</v>
      </c>
      <c r="D204" s="60">
        <v>0.58333333333333337</v>
      </c>
    </row>
    <row r="205" spans="1:5" x14ac:dyDescent="0.15">
      <c r="A205" s="4">
        <v>18</v>
      </c>
      <c r="B205" s="4"/>
      <c r="C205" s="4">
        <v>14</v>
      </c>
      <c r="D205" s="60">
        <v>0.60416666666666663</v>
      </c>
    </row>
    <row r="206" spans="1:5" x14ac:dyDescent="0.15">
      <c r="A206" s="4">
        <v>19</v>
      </c>
      <c r="B206" s="4"/>
      <c r="C206" s="4">
        <v>15</v>
      </c>
      <c r="D206" s="60">
        <v>0.625</v>
      </c>
    </row>
    <row r="207" spans="1:5" x14ac:dyDescent="0.15">
      <c r="A207" s="4">
        <v>20</v>
      </c>
      <c r="B207" s="4"/>
      <c r="C207" s="4">
        <v>16</v>
      </c>
      <c r="D207" s="60">
        <v>0.64583333333333337</v>
      </c>
    </row>
    <row r="208" spans="1:5" x14ac:dyDescent="0.15">
      <c r="A208" s="4">
        <v>21</v>
      </c>
      <c r="B208" s="4"/>
      <c r="C208" s="4">
        <v>17</v>
      </c>
      <c r="D208" s="60">
        <v>0.66666666666666663</v>
      </c>
    </row>
    <row r="209" spans="1:4" x14ac:dyDescent="0.15">
      <c r="A209" s="4">
        <v>22</v>
      </c>
      <c r="B209" s="4"/>
      <c r="C209" s="4">
        <v>18</v>
      </c>
      <c r="D209" s="60">
        <v>0.6875</v>
      </c>
    </row>
    <row r="210" spans="1:4" x14ac:dyDescent="0.15">
      <c r="A210" s="4">
        <v>23</v>
      </c>
      <c r="B210" s="4"/>
      <c r="C210" s="4">
        <v>19</v>
      </c>
      <c r="D210" s="60">
        <v>0.70833333333333337</v>
      </c>
    </row>
    <row r="211" spans="1:4" x14ac:dyDescent="0.15">
      <c r="A211" s="4">
        <v>24</v>
      </c>
      <c r="B211" s="4"/>
      <c r="C211" s="4">
        <v>20</v>
      </c>
      <c r="D211" s="60">
        <v>0.72916666666666663</v>
      </c>
    </row>
    <row r="212" spans="1:4" x14ac:dyDescent="0.15">
      <c r="A212" s="4">
        <v>25</v>
      </c>
      <c r="B212" s="4"/>
      <c r="C212" s="4">
        <v>21</v>
      </c>
      <c r="D212" s="60">
        <v>0.75</v>
      </c>
    </row>
    <row r="213" spans="1:4" x14ac:dyDescent="0.15">
      <c r="A213" s="4">
        <v>26</v>
      </c>
      <c r="B213" s="4"/>
      <c r="C213" s="4">
        <v>22</v>
      </c>
      <c r="D213" s="60">
        <v>0.77083333333333337</v>
      </c>
    </row>
    <row r="214" spans="1:4" x14ac:dyDescent="0.15">
      <c r="A214" s="4">
        <v>27</v>
      </c>
      <c r="B214" s="4"/>
      <c r="C214" s="4">
        <v>23</v>
      </c>
      <c r="D214" s="60">
        <v>0.79166666666666663</v>
      </c>
    </row>
    <row r="215" spans="1:4" x14ac:dyDescent="0.15">
      <c r="A215" s="4">
        <v>28</v>
      </c>
      <c r="B215" s="4"/>
      <c r="C215" s="4">
        <v>24</v>
      </c>
      <c r="D215" s="60">
        <v>0.8125</v>
      </c>
    </row>
    <row r="216" spans="1:4" x14ac:dyDescent="0.15">
      <c r="A216" s="4">
        <v>29</v>
      </c>
      <c r="B216" s="4"/>
      <c r="C216" s="4">
        <v>25</v>
      </c>
      <c r="D216" s="60">
        <v>0.83333333333333337</v>
      </c>
    </row>
    <row r="217" spans="1:4" x14ac:dyDescent="0.15">
      <c r="A217" s="4">
        <v>30</v>
      </c>
      <c r="B217" s="4"/>
      <c r="C217" s="4">
        <v>26</v>
      </c>
      <c r="D217" s="60">
        <v>0.85416666666666663</v>
      </c>
    </row>
    <row r="218" spans="1:4" x14ac:dyDescent="0.15">
      <c r="A218" s="4">
        <v>31</v>
      </c>
      <c r="B218" s="4"/>
      <c r="C218" s="4">
        <v>27</v>
      </c>
      <c r="D218" s="60">
        <v>0.875</v>
      </c>
    </row>
    <row r="219" spans="1:4" x14ac:dyDescent="0.15">
      <c r="A219" s="4">
        <v>32</v>
      </c>
      <c r="B219" s="4"/>
      <c r="C219" s="4">
        <v>28</v>
      </c>
      <c r="D219" s="60">
        <v>0.89583333333333337</v>
      </c>
    </row>
    <row r="220" spans="1:4" x14ac:dyDescent="0.15">
      <c r="A220" s="4">
        <v>33</v>
      </c>
      <c r="B220" s="4"/>
      <c r="C220" s="4">
        <v>29</v>
      </c>
      <c r="D220" s="60">
        <v>0.91666666666666663</v>
      </c>
    </row>
    <row r="221" spans="1:4" x14ac:dyDescent="0.15">
      <c r="A221" s="4">
        <v>34</v>
      </c>
      <c r="B221" s="4"/>
      <c r="C221" s="4">
        <v>30</v>
      </c>
      <c r="D221" s="4"/>
    </row>
    <row r="222" spans="1:4" x14ac:dyDescent="0.15">
      <c r="A222" s="4">
        <v>35</v>
      </c>
      <c r="B222" s="4"/>
      <c r="C222" s="4">
        <v>31</v>
      </c>
      <c r="D222" s="4"/>
    </row>
  </sheetData>
  <sheetProtection sheet="1" formatCells="0" selectLockedCells="1"/>
  <mergeCells count="447">
    <mergeCell ref="P86:AA86"/>
    <mergeCell ref="A85:A90"/>
    <mergeCell ref="C85:I85"/>
    <mergeCell ref="Z32:AA32"/>
    <mergeCell ref="P32:X32"/>
    <mergeCell ref="A33:AA39"/>
    <mergeCell ref="C46:I46"/>
    <mergeCell ref="J46:O46"/>
    <mergeCell ref="P46:AA46"/>
    <mergeCell ref="F48:I48"/>
    <mergeCell ref="J48:O48"/>
    <mergeCell ref="B48:B50"/>
    <mergeCell ref="A32:C32"/>
    <mergeCell ref="D32:I32"/>
    <mergeCell ref="K32:O32"/>
    <mergeCell ref="J85:O85"/>
    <mergeCell ref="P85:AA85"/>
    <mergeCell ref="C86:I86"/>
    <mergeCell ref="A46:A51"/>
    <mergeCell ref="A82:AA82"/>
    <mergeCell ref="C47:I47"/>
    <mergeCell ref="J47:O47"/>
    <mergeCell ref="P47:AA47"/>
    <mergeCell ref="A43:AA43"/>
    <mergeCell ref="A22:C22"/>
    <mergeCell ref="A16:I16"/>
    <mergeCell ref="M22:P22"/>
    <mergeCell ref="T24:U24"/>
    <mergeCell ref="X30:Z30"/>
    <mergeCell ref="X31:Z31"/>
    <mergeCell ref="R19:AA19"/>
    <mergeCell ref="Y12:AA12"/>
    <mergeCell ref="Z17:AA17"/>
    <mergeCell ref="K17:Y17"/>
    <mergeCell ref="M30:P30"/>
    <mergeCell ref="M31:P31"/>
    <mergeCell ref="T27:U27"/>
    <mergeCell ref="T28:U28"/>
    <mergeCell ref="T29:U29"/>
    <mergeCell ref="T30:U30"/>
    <mergeCell ref="A24:C24"/>
    <mergeCell ref="L18:L20"/>
    <mergeCell ref="A18:C20"/>
    <mergeCell ref="D18:G20"/>
    <mergeCell ref="H18:J20"/>
    <mergeCell ref="K18:K20"/>
    <mergeCell ref="M18:Q20"/>
    <mergeCell ref="A15:N15"/>
    <mergeCell ref="J86:O86"/>
    <mergeCell ref="A28:C28"/>
    <mergeCell ref="A23:C23"/>
    <mergeCell ref="X80:AA80"/>
    <mergeCell ref="A31:C31"/>
    <mergeCell ref="D31:K31"/>
    <mergeCell ref="A21:C21"/>
    <mergeCell ref="B2:C2"/>
    <mergeCell ref="D1:K1"/>
    <mergeCell ref="D2:K2"/>
    <mergeCell ref="J7:O7"/>
    <mergeCell ref="J9:O9"/>
    <mergeCell ref="J8:O8"/>
    <mergeCell ref="A4:AA4"/>
    <mergeCell ref="A7:A12"/>
    <mergeCell ref="B9:B11"/>
    <mergeCell ref="C7:I7"/>
    <mergeCell ref="C8:I8"/>
    <mergeCell ref="C10:I11"/>
    <mergeCell ref="X41:AA41"/>
    <mergeCell ref="A25:C25"/>
    <mergeCell ref="A26:C26"/>
    <mergeCell ref="A27:C27"/>
    <mergeCell ref="A17:J17"/>
    <mergeCell ref="L1:O1"/>
    <mergeCell ref="L2:O2"/>
    <mergeCell ref="P8:AA8"/>
    <mergeCell ref="P11:AA11"/>
    <mergeCell ref="T12:U12"/>
    <mergeCell ref="B1:C1"/>
    <mergeCell ref="X1:AA1"/>
    <mergeCell ref="X2:AA2"/>
    <mergeCell ref="P7:AA7"/>
    <mergeCell ref="F9:I9"/>
    <mergeCell ref="C12:I12"/>
    <mergeCell ref="K12:P12"/>
    <mergeCell ref="M10:N10"/>
    <mergeCell ref="T10:U10"/>
    <mergeCell ref="J11:O11"/>
    <mergeCell ref="M21:P21"/>
    <mergeCell ref="M23:P23"/>
    <mergeCell ref="M24:P24"/>
    <mergeCell ref="X28:Z28"/>
    <mergeCell ref="X29:Z29"/>
    <mergeCell ref="R18:AA18"/>
    <mergeCell ref="X21:Z21"/>
    <mergeCell ref="R20:U20"/>
    <mergeCell ref="X20:AA20"/>
    <mergeCell ref="X22:Z22"/>
    <mergeCell ref="X23:Z23"/>
    <mergeCell ref="M27:P27"/>
    <mergeCell ref="M28:P28"/>
    <mergeCell ref="M29:P29"/>
    <mergeCell ref="X24:Z24"/>
    <mergeCell ref="X25:Z25"/>
    <mergeCell ref="X26:Z26"/>
    <mergeCell ref="X27:Z27"/>
    <mergeCell ref="M26:P26"/>
    <mergeCell ref="T25:U25"/>
    <mergeCell ref="T26:U26"/>
    <mergeCell ref="T22:U22"/>
    <mergeCell ref="T23:U23"/>
    <mergeCell ref="T21:U21"/>
    <mergeCell ref="M25:P25"/>
    <mergeCell ref="C49:I50"/>
    <mergeCell ref="M49:N49"/>
    <mergeCell ref="T49:U49"/>
    <mergeCell ref="J50:O50"/>
    <mergeCell ref="P50:AA50"/>
    <mergeCell ref="C51:I51"/>
    <mergeCell ref="K51:P51"/>
    <mergeCell ref="Y51:AA51"/>
    <mergeCell ref="T51:U51"/>
    <mergeCell ref="A30:C30"/>
    <mergeCell ref="A29:C29"/>
    <mergeCell ref="X40:AA40"/>
    <mergeCell ref="A56:J56"/>
    <mergeCell ref="K56:Y56"/>
    <mergeCell ref="Z56:AA56"/>
    <mergeCell ref="A57:C59"/>
    <mergeCell ref="D57:G59"/>
    <mergeCell ref="H57:J59"/>
    <mergeCell ref="K57:K59"/>
    <mergeCell ref="M57:Q59"/>
    <mergeCell ref="R57:AA57"/>
    <mergeCell ref="R58:AA58"/>
    <mergeCell ref="A61:C61"/>
    <mergeCell ref="M61:P61"/>
    <mergeCell ref="T61:U61"/>
    <mergeCell ref="X61:Z61"/>
    <mergeCell ref="A62:C62"/>
    <mergeCell ref="M62:P62"/>
    <mergeCell ref="T62:U62"/>
    <mergeCell ref="X62:Z62"/>
    <mergeCell ref="R59:U59"/>
    <mergeCell ref="X59:AA59"/>
    <mergeCell ref="A60:C60"/>
    <mergeCell ref="M60:P60"/>
    <mergeCell ref="T60:U60"/>
    <mergeCell ref="X60:Z60"/>
    <mergeCell ref="A65:C65"/>
    <mergeCell ref="M65:P65"/>
    <mergeCell ref="T65:U65"/>
    <mergeCell ref="X65:Z65"/>
    <mergeCell ref="A66:C66"/>
    <mergeCell ref="M66:P66"/>
    <mergeCell ref="T66:U66"/>
    <mergeCell ref="X66:Z66"/>
    <mergeCell ref="A63:C63"/>
    <mergeCell ref="M63:P63"/>
    <mergeCell ref="T63:U63"/>
    <mergeCell ref="X63:Z63"/>
    <mergeCell ref="A64:C64"/>
    <mergeCell ref="M64:P64"/>
    <mergeCell ref="T64:U64"/>
    <mergeCell ref="X64:Z64"/>
    <mergeCell ref="A69:C69"/>
    <mergeCell ref="M69:P69"/>
    <mergeCell ref="T69:U69"/>
    <mergeCell ref="X69:Z69"/>
    <mergeCell ref="A70:C70"/>
    <mergeCell ref="D70:K70"/>
    <mergeCell ref="M70:P70"/>
    <mergeCell ref="X70:Z70"/>
    <mergeCell ref="A67:C67"/>
    <mergeCell ref="M67:P67"/>
    <mergeCell ref="T67:U67"/>
    <mergeCell ref="X67:Z67"/>
    <mergeCell ref="A68:C68"/>
    <mergeCell ref="M68:P68"/>
    <mergeCell ref="T68:U68"/>
    <mergeCell ref="X68:Z68"/>
    <mergeCell ref="A75:D75"/>
    <mergeCell ref="E75:AA75"/>
    <mergeCell ref="E76:AA76"/>
    <mergeCell ref="A77:B77"/>
    <mergeCell ref="C77:AA78"/>
    <mergeCell ref="X79:AA79"/>
    <mergeCell ref="A71:C71"/>
    <mergeCell ref="D71:I71"/>
    <mergeCell ref="K71:O71"/>
    <mergeCell ref="P71:X71"/>
    <mergeCell ref="Z71:AA71"/>
    <mergeCell ref="A73:D73"/>
    <mergeCell ref="E73:AA73"/>
    <mergeCell ref="A74:D74"/>
    <mergeCell ref="E74:AA74"/>
    <mergeCell ref="C90:I90"/>
    <mergeCell ref="K90:P90"/>
    <mergeCell ref="T90:U90"/>
    <mergeCell ref="Y90:AA90"/>
    <mergeCell ref="A95:J95"/>
    <mergeCell ref="K95:Y95"/>
    <mergeCell ref="Z95:AA95"/>
    <mergeCell ref="J87:O87"/>
    <mergeCell ref="C88:I89"/>
    <mergeCell ref="M88:N88"/>
    <mergeCell ref="T88:U88"/>
    <mergeCell ref="J89:O89"/>
    <mergeCell ref="P89:AA89"/>
    <mergeCell ref="B87:B89"/>
    <mergeCell ref="F87:I87"/>
    <mergeCell ref="A99:C99"/>
    <mergeCell ref="M99:P99"/>
    <mergeCell ref="T99:U99"/>
    <mergeCell ref="X99:Z99"/>
    <mergeCell ref="A100:C100"/>
    <mergeCell ref="M100:P100"/>
    <mergeCell ref="T100:U100"/>
    <mergeCell ref="X100:Z100"/>
    <mergeCell ref="A96:C98"/>
    <mergeCell ref="D96:G98"/>
    <mergeCell ref="H96:J98"/>
    <mergeCell ref="K96:K98"/>
    <mergeCell ref="M96:Q98"/>
    <mergeCell ref="R96:AA96"/>
    <mergeCell ref="R97:AA97"/>
    <mergeCell ref="R98:U98"/>
    <mergeCell ref="X98:AA98"/>
    <mergeCell ref="A103:C103"/>
    <mergeCell ref="M103:P103"/>
    <mergeCell ref="T103:U103"/>
    <mergeCell ref="X103:Z103"/>
    <mergeCell ref="A104:C104"/>
    <mergeCell ref="M104:P104"/>
    <mergeCell ref="T104:U104"/>
    <mergeCell ref="X104:Z104"/>
    <mergeCell ref="A101:C101"/>
    <mergeCell ref="M101:P101"/>
    <mergeCell ref="T101:U101"/>
    <mergeCell ref="X101:Z101"/>
    <mergeCell ref="A102:C102"/>
    <mergeCell ref="M102:P102"/>
    <mergeCell ref="T102:U102"/>
    <mergeCell ref="X102:Z102"/>
    <mergeCell ref="A107:C107"/>
    <mergeCell ref="M107:P107"/>
    <mergeCell ref="T107:U107"/>
    <mergeCell ref="X107:Z107"/>
    <mergeCell ref="A108:C108"/>
    <mergeCell ref="M108:P108"/>
    <mergeCell ref="T108:U108"/>
    <mergeCell ref="X108:Z108"/>
    <mergeCell ref="A105:C105"/>
    <mergeCell ref="M105:P105"/>
    <mergeCell ref="T105:U105"/>
    <mergeCell ref="X105:Z105"/>
    <mergeCell ref="A106:C106"/>
    <mergeCell ref="M106:P106"/>
    <mergeCell ref="T106:U106"/>
    <mergeCell ref="X106:Z106"/>
    <mergeCell ref="A109:C109"/>
    <mergeCell ref="D109:K109"/>
    <mergeCell ref="M109:P109"/>
    <mergeCell ref="X109:Z109"/>
    <mergeCell ref="A110:C110"/>
    <mergeCell ref="D110:I110"/>
    <mergeCell ref="K110:O110"/>
    <mergeCell ref="P110:X110"/>
    <mergeCell ref="Z110:AA110"/>
    <mergeCell ref="E115:AA115"/>
    <mergeCell ref="A116:B116"/>
    <mergeCell ref="C116:AA117"/>
    <mergeCell ref="X118:AA118"/>
    <mergeCell ref="X119:AA119"/>
    <mergeCell ref="A121:AA121"/>
    <mergeCell ref="A112:D112"/>
    <mergeCell ref="E112:AA112"/>
    <mergeCell ref="A113:D113"/>
    <mergeCell ref="E113:AA113"/>
    <mergeCell ref="A114:D114"/>
    <mergeCell ref="E114:AA114"/>
    <mergeCell ref="A132:N132"/>
    <mergeCell ref="A133:I133"/>
    <mergeCell ref="A124:A129"/>
    <mergeCell ref="C124:I124"/>
    <mergeCell ref="J124:O124"/>
    <mergeCell ref="P124:AA124"/>
    <mergeCell ref="J128:O128"/>
    <mergeCell ref="P128:AA128"/>
    <mergeCell ref="C129:I129"/>
    <mergeCell ref="K129:P129"/>
    <mergeCell ref="T129:U129"/>
    <mergeCell ref="Y129:AA129"/>
    <mergeCell ref="C125:I125"/>
    <mergeCell ref="J125:O125"/>
    <mergeCell ref="P125:AA125"/>
    <mergeCell ref="B126:B128"/>
    <mergeCell ref="F126:I126"/>
    <mergeCell ref="J126:O126"/>
    <mergeCell ref="C127:I128"/>
    <mergeCell ref="M127:N127"/>
    <mergeCell ref="T127:U127"/>
    <mergeCell ref="R137:U137"/>
    <mergeCell ref="X137:AA137"/>
    <mergeCell ref="A138:C138"/>
    <mergeCell ref="M138:P138"/>
    <mergeCell ref="T138:U138"/>
    <mergeCell ref="X138:Z138"/>
    <mergeCell ref="A134:J134"/>
    <mergeCell ref="K134:Y134"/>
    <mergeCell ref="Z134:AA134"/>
    <mergeCell ref="A135:C137"/>
    <mergeCell ref="D135:G137"/>
    <mergeCell ref="H135:J137"/>
    <mergeCell ref="K135:K137"/>
    <mergeCell ref="M135:Q137"/>
    <mergeCell ref="R135:AA135"/>
    <mergeCell ref="R136:AA136"/>
    <mergeCell ref="A141:C141"/>
    <mergeCell ref="M141:P141"/>
    <mergeCell ref="T141:U141"/>
    <mergeCell ref="X141:Z141"/>
    <mergeCell ref="A142:C142"/>
    <mergeCell ref="M142:P142"/>
    <mergeCell ref="T142:U142"/>
    <mergeCell ref="X142:Z142"/>
    <mergeCell ref="A139:C139"/>
    <mergeCell ref="M139:P139"/>
    <mergeCell ref="T139:U139"/>
    <mergeCell ref="X139:Z139"/>
    <mergeCell ref="A140:C140"/>
    <mergeCell ref="M140:P140"/>
    <mergeCell ref="T140:U140"/>
    <mergeCell ref="X140:Z140"/>
    <mergeCell ref="A145:C145"/>
    <mergeCell ref="M145:P145"/>
    <mergeCell ref="T145:U145"/>
    <mergeCell ref="X145:Z145"/>
    <mergeCell ref="A146:C146"/>
    <mergeCell ref="M146:P146"/>
    <mergeCell ref="T146:U146"/>
    <mergeCell ref="X146:Z146"/>
    <mergeCell ref="A143:C143"/>
    <mergeCell ref="M143:P143"/>
    <mergeCell ref="T143:U143"/>
    <mergeCell ref="X143:Z143"/>
    <mergeCell ref="A144:C144"/>
    <mergeCell ref="M144:P144"/>
    <mergeCell ref="T144:U144"/>
    <mergeCell ref="X144:Z144"/>
    <mergeCell ref="A149:C149"/>
    <mergeCell ref="D149:I149"/>
    <mergeCell ref="K149:O149"/>
    <mergeCell ref="P149:X149"/>
    <mergeCell ref="Z149:AA149"/>
    <mergeCell ref="X154:AA154"/>
    <mergeCell ref="A147:C147"/>
    <mergeCell ref="M147:P147"/>
    <mergeCell ref="T147:U147"/>
    <mergeCell ref="X147:Z147"/>
    <mergeCell ref="A148:C148"/>
    <mergeCell ref="D148:K148"/>
    <mergeCell ref="M148:P148"/>
    <mergeCell ref="X148:Z148"/>
    <mergeCell ref="X155:AA155"/>
    <mergeCell ref="A157:AA157"/>
    <mergeCell ref="A160:A165"/>
    <mergeCell ref="C160:I160"/>
    <mergeCell ref="J160:O160"/>
    <mergeCell ref="P160:AA160"/>
    <mergeCell ref="C161:I161"/>
    <mergeCell ref="J161:O161"/>
    <mergeCell ref="P161:AA161"/>
    <mergeCell ref="B162:B164"/>
    <mergeCell ref="C165:I165"/>
    <mergeCell ref="K165:P165"/>
    <mergeCell ref="T165:U165"/>
    <mergeCell ref="Y165:AA165"/>
    <mergeCell ref="A168:N168"/>
    <mergeCell ref="A169:I169"/>
    <mergeCell ref="F162:I162"/>
    <mergeCell ref="J162:O162"/>
    <mergeCell ref="C163:I164"/>
    <mergeCell ref="M163:N163"/>
    <mergeCell ref="T163:U163"/>
    <mergeCell ref="J164:O164"/>
    <mergeCell ref="P164:AA164"/>
    <mergeCell ref="R173:U173"/>
    <mergeCell ref="X173:AA173"/>
    <mergeCell ref="A174:C174"/>
    <mergeCell ref="M174:P174"/>
    <mergeCell ref="T174:U174"/>
    <mergeCell ref="X174:Z174"/>
    <mergeCell ref="A170:J170"/>
    <mergeCell ref="K170:Y170"/>
    <mergeCell ref="Z170:AA170"/>
    <mergeCell ref="A171:C173"/>
    <mergeCell ref="D171:G173"/>
    <mergeCell ref="H171:J173"/>
    <mergeCell ref="K171:K173"/>
    <mergeCell ref="M171:Q173"/>
    <mergeCell ref="R171:AA171"/>
    <mergeCell ref="R172:AA172"/>
    <mergeCell ref="A177:C177"/>
    <mergeCell ref="M177:P177"/>
    <mergeCell ref="T177:U177"/>
    <mergeCell ref="X177:Z177"/>
    <mergeCell ref="A178:C178"/>
    <mergeCell ref="M178:P178"/>
    <mergeCell ref="T178:U178"/>
    <mergeCell ref="X178:Z178"/>
    <mergeCell ref="A175:C175"/>
    <mergeCell ref="M175:P175"/>
    <mergeCell ref="T175:U175"/>
    <mergeCell ref="X175:Z175"/>
    <mergeCell ref="A176:C176"/>
    <mergeCell ref="M176:P176"/>
    <mergeCell ref="T176:U176"/>
    <mergeCell ref="X176:Z176"/>
    <mergeCell ref="A181:C181"/>
    <mergeCell ref="M181:P181"/>
    <mergeCell ref="T181:U181"/>
    <mergeCell ref="X181:Z181"/>
    <mergeCell ref="A182:C182"/>
    <mergeCell ref="M182:P182"/>
    <mergeCell ref="T182:U182"/>
    <mergeCell ref="X182:Z182"/>
    <mergeCell ref="A179:C179"/>
    <mergeCell ref="M179:P179"/>
    <mergeCell ref="T179:U179"/>
    <mergeCell ref="X179:Z179"/>
    <mergeCell ref="A180:C180"/>
    <mergeCell ref="M180:P180"/>
    <mergeCell ref="T180:U180"/>
    <mergeCell ref="X180:Z180"/>
    <mergeCell ref="A185:C185"/>
    <mergeCell ref="D185:I185"/>
    <mergeCell ref="K185:O185"/>
    <mergeCell ref="P185:X185"/>
    <mergeCell ref="Z185:AA185"/>
    <mergeCell ref="A183:C183"/>
    <mergeCell ref="M183:P183"/>
    <mergeCell ref="T183:U183"/>
    <mergeCell ref="X183:Z183"/>
    <mergeCell ref="A184:C184"/>
    <mergeCell ref="D184:K184"/>
    <mergeCell ref="M184:P184"/>
    <mergeCell ref="X184:Z184"/>
  </mergeCells>
  <phoneticPr fontId="2"/>
  <dataValidations xWindow="661" yWindow="442" count="13">
    <dataValidation type="list" allowBlank="1" showInputMessage="1" showErrorMessage="1" sqref="J174:J183 J99:J108 T21:T30 J138:J147" xr:uid="{00000000-0002-0000-0000-000000000000}">
      <formula1>利用時間2</formula1>
    </dataValidation>
    <dataValidation type="list" allowBlank="1" showInputMessage="1" showErrorMessage="1" sqref="L131:M131 L53:M53 L92:M92 L167:M167" xr:uid="{00000000-0002-0000-0000-000001000000}">
      <formula1>年</formula1>
    </dataValidation>
    <dataValidation type="list" allowBlank="1" showInputMessage="1" showErrorMessage="1" sqref="D21:D30 O53 O167 O92 D174:D183 O131 D99:D108 X54 D138:D147 X14" xr:uid="{00000000-0002-0000-0000-000002000000}">
      <formula1>月</formula1>
    </dataValidation>
    <dataValidation type="list" allowBlank="1" showInputMessage="1" showErrorMessage="1" sqref="F21:F30 Z54 F174:F183 F99:F108 F138:F147 Z14" xr:uid="{00000000-0002-0000-0000-000003000000}">
      <formula1>日</formula1>
    </dataValidation>
    <dataValidation type="textLength" allowBlank="1" showInputMessage="1" showErrorMessage="1" sqref="D9 D48 D126 D87 D162" xr:uid="{00000000-0002-0000-0000-000004000000}">
      <formula1>0</formula1>
      <formula2>999</formula2>
    </dataValidation>
    <dataValidation type="list" allowBlank="1" showInputMessage="1" showErrorMessage="1" sqref="H174:H183 H99:H108 K174:K183 K99:K108 K138:K147 H138:H147" xr:uid="{00000000-0002-0000-0000-000005000000}">
      <formula1>利用時間1</formula1>
    </dataValidation>
    <dataValidation allowBlank="1" showInputMessage="1" showErrorMessage="1" prompt="利用料の欄には何も記入しないでください。" sqref="P31:P32 N31:O31 K17 X21:Y31 Z31 AA21:AA30 P70:P72 K56 X60:Y70 N70:O70 L60:M70 K134 Z70 AA60:AA69 P148:P153 N148:O148 P184:P189 N109:O109 L138:M148 Z148 K95 X138:Y148 AA174:AA183 L99:M109 Z109 K170 P109:P111 X99:Y109 AA99:AA108 AA138:AA147 N184:O184 L174:M184 Z184 L21:M31 X174:Y184" xr:uid="{00000000-0002-0000-0000-000006000000}"/>
    <dataValidation type="whole" operator="greaterThanOrEqual" allowBlank="1" showInputMessage="1" showErrorMessage="1" sqref="L10:N10 T10 L49:N49 T49 L127:N127 T127 L88:N88 T88 L163:N163 T163" xr:uid="{00000000-0002-0000-0000-000007000000}">
      <formula1>0</formula1>
    </dataValidation>
    <dataValidation showInputMessage="1" error="体育館の冷房は通常7/11～9/10、暖房は12/1～3/31です。_x000a_上記以外の日にご希望の場合は、右上の指定外冷暖房利用の欄を記載ください。なお、別途利用料がかかります。（料金額はセンターあてお問い合わせください。）" sqref="D32:I32 D71:I72 D185:I189 D110:I111 D149:I153" xr:uid="{00000000-0002-0000-0000-000008000000}"/>
    <dataValidation type="list" allowBlank="1" showInputMessage="1" showErrorMessage="1" sqref="A138:C147 A21:C30 A99:C108 A60:C69 A174:C183" xr:uid="{00000000-0002-0000-0000-000009000000}">
      <formula1>部屋名</formula1>
    </dataValidation>
    <dataValidation type="list" allowBlank="1" showInputMessage="1" showErrorMessage="1" sqref="T14 T54" xr:uid="{00000000-0002-0000-0000-00000B000000}">
      <formula1>$A$192:$A$222</formula1>
    </dataValidation>
    <dataValidation type="list" allowBlank="1" showInputMessage="1" showErrorMessage="1" prompt="この欄は記入しないでください" sqref="X2:AA2" xr:uid="{44019A70-F5FC-4A25-8B0A-30C7FAED12A9}">
      <formula1>"一般,福祉,2分の1,3分の2,減免"</formula1>
    </dataValidation>
    <dataValidation type="list" allowBlank="1" showInputMessage="1" showErrorMessage="1" prompt="体育館をご利用の場合のみ必要に応じて記入してください" sqref="R21 R22 R23 R24 R25 R26 R27 R28 R29 R30" xr:uid="{77373CF0-B8E7-42C1-8EA7-768E2ACF0532}">
      <formula1>利用時間1</formula1>
    </dataValidation>
  </dataValidations>
  <printOptions horizontalCentered="1"/>
  <pageMargins left="0.31496062992125984" right="0.31496062992125984" top="0.39370078740157483" bottom="0.19685039370078741" header="0.51181102362204722" footer="0.51181102362204722"/>
  <pageSetup paperSize="9" scale="95" orientation="portrait" r:id="rId1"/>
  <headerFooter alignWithMargins="0"/>
  <rowBreaks count="1" manualBreakCount="1">
    <brk id="39" max="25" man="1"/>
  </rowBreaks>
  <legacyDrawing r:id="rId2"/>
  <extLst>
    <ext xmlns:x14="http://schemas.microsoft.com/office/spreadsheetml/2009/9/main" uri="{CCE6A557-97BC-4b89-ADB6-D9C93CAAB3DF}">
      <x14:dataValidations xmlns:xm="http://schemas.microsoft.com/office/excel/2006/main" xWindow="661" yWindow="442" count="2">
        <x14:dataValidation type="list" allowBlank="1" showInputMessage="1" showErrorMessage="1" xr:uid="{F082A68D-3F34-4AF0-9C61-207F7BD1A5B4}">
          <x14:formula1>
            <xm:f>料金区分!$B$8:$B$33</xm:f>
          </x14:formula1>
          <xm:sqref>H21:H30 K21:K30</xm:sqref>
        </x14:dataValidation>
        <x14:dataValidation type="list" allowBlank="1" showInputMessage="1" showErrorMessage="1" xr:uid="{A6DF6CFD-467E-4640-81B9-E4A3DC5AF08F}">
          <x14:formula1>
            <xm:f>料金区分!$C$7:$AC$7</xm:f>
          </x14:formula1>
          <xm:sqref>J21:J30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6993B-3F31-4650-967E-EF1DBA533C76}">
  <dimension ref="A1:AU222"/>
  <sheetViews>
    <sheetView view="pageBreakPreview" zoomScale="85" zoomScaleNormal="100" zoomScaleSheetLayoutView="85" workbookViewId="0">
      <selection activeCell="AF12" sqref="AF12"/>
    </sheetView>
  </sheetViews>
  <sheetFormatPr defaultRowHeight="13.5" x14ac:dyDescent="0.15"/>
  <cols>
    <col min="1" max="1" width="3.75" customWidth="1"/>
    <col min="2" max="2" width="7.75" customWidth="1"/>
    <col min="3" max="3" width="4.375" customWidth="1"/>
    <col min="4" max="4" width="5.5" customWidth="1"/>
    <col min="5" max="5" width="3" customWidth="1"/>
    <col min="6" max="6" width="5.5" customWidth="1"/>
    <col min="7" max="7" width="3" customWidth="1"/>
    <col min="8" max="8" width="7.75" customWidth="1"/>
    <col min="9" max="9" width="3" customWidth="1"/>
    <col min="10" max="11" width="7.75" customWidth="1"/>
    <col min="12" max="12" width="3" hidden="1" customWidth="1"/>
    <col min="13" max="17" width="3" customWidth="1"/>
    <col min="18" max="18" width="7.25" bestFit="1" customWidth="1"/>
    <col min="19" max="19" width="3.5" bestFit="1" customWidth="1"/>
    <col min="20" max="21" width="2.875" customWidth="1"/>
    <col min="22" max="23" width="2.875" hidden="1" customWidth="1"/>
    <col min="24" max="24" width="2.875" customWidth="1"/>
    <col min="25" max="25" width="2" customWidth="1"/>
    <col min="26" max="26" width="3.875" customWidth="1"/>
    <col min="27" max="27" width="2.875" customWidth="1"/>
    <col min="28" max="28" width="1.375" customWidth="1"/>
  </cols>
  <sheetData>
    <row r="1" spans="1:47" x14ac:dyDescent="0.15">
      <c r="B1" s="457" t="s">
        <v>119</v>
      </c>
      <c r="C1" s="459"/>
      <c r="D1" s="454" t="s">
        <v>133</v>
      </c>
      <c r="E1" s="455"/>
      <c r="F1" s="455"/>
      <c r="G1" s="455"/>
      <c r="H1" s="455"/>
      <c r="I1" s="455"/>
      <c r="J1" s="455"/>
      <c r="K1" s="456"/>
      <c r="L1" s="454" t="s">
        <v>4</v>
      </c>
      <c r="M1" s="455"/>
      <c r="N1" s="455"/>
      <c r="O1" s="456"/>
      <c r="P1" s="14"/>
      <c r="Q1" s="14"/>
      <c r="X1" s="467" t="s">
        <v>390</v>
      </c>
      <c r="Y1" s="467"/>
      <c r="Z1" s="467"/>
      <c r="AA1" s="467"/>
    </row>
    <row r="2" spans="1:47" ht="31.5" customHeight="1" x14ac:dyDescent="0.15">
      <c r="B2" s="457"/>
      <c r="C2" s="459"/>
      <c r="D2" s="457"/>
      <c r="E2" s="458"/>
      <c r="F2" s="458"/>
      <c r="G2" s="458"/>
      <c r="H2" s="458"/>
      <c r="I2" s="458"/>
      <c r="J2" s="458"/>
      <c r="K2" s="459"/>
      <c r="L2" s="457"/>
      <c r="M2" s="458"/>
      <c r="N2" s="458"/>
      <c r="O2" s="459"/>
      <c r="S2" s="76"/>
      <c r="X2" s="505"/>
      <c r="Y2" s="506"/>
      <c r="Z2" s="506"/>
      <c r="AA2" s="506"/>
    </row>
    <row r="4" spans="1:47" ht="24" customHeight="1" x14ac:dyDescent="0.15">
      <c r="A4" s="416" t="s">
        <v>3</v>
      </c>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row>
    <row r="5" spans="1:47" ht="12" customHeight="1" x14ac:dyDescent="0.15">
      <c r="A5" s="5"/>
      <c r="B5" s="5"/>
      <c r="C5" s="5"/>
      <c r="D5" s="5"/>
      <c r="E5" s="5"/>
      <c r="F5" s="5"/>
      <c r="G5" s="5"/>
      <c r="H5" s="5"/>
      <c r="I5" s="5"/>
      <c r="J5" s="5"/>
      <c r="K5" s="5"/>
      <c r="L5" s="5"/>
      <c r="M5" s="5"/>
      <c r="N5" s="5"/>
      <c r="O5" s="5"/>
      <c r="P5" s="5"/>
      <c r="Q5" s="5"/>
      <c r="R5" s="5"/>
      <c r="S5" s="5"/>
      <c r="T5" s="5"/>
      <c r="U5" s="5"/>
      <c r="V5" s="5"/>
      <c r="W5" s="5"/>
      <c r="X5" s="5"/>
      <c r="Y5" s="5"/>
      <c r="Z5" s="5"/>
      <c r="AA5" s="5"/>
    </row>
    <row r="6" spans="1:47" s="6" customFormat="1" ht="15" x14ac:dyDescent="0.15">
      <c r="A6" s="14" t="s">
        <v>29</v>
      </c>
      <c r="B6" s="15"/>
      <c r="C6" s="14" t="s">
        <v>93</v>
      </c>
      <c r="D6" s="14"/>
      <c r="E6" s="14"/>
      <c r="F6" s="14"/>
      <c r="G6" s="14"/>
      <c r="H6" s="14"/>
      <c r="I6" s="54"/>
      <c r="J6" s="14" t="s">
        <v>94</v>
      </c>
      <c r="K6" s="16"/>
      <c r="L6" s="14"/>
      <c r="M6" s="14"/>
      <c r="N6" s="14"/>
      <c r="O6" s="55"/>
      <c r="P6" s="56" t="s">
        <v>92</v>
      </c>
      <c r="Q6" s="16"/>
      <c r="R6" s="16"/>
      <c r="S6" s="14"/>
      <c r="T6" s="14"/>
      <c r="U6" s="14"/>
      <c r="V6" s="14"/>
      <c r="W6" s="14"/>
      <c r="X6" s="14"/>
      <c r="Y6" s="14"/>
      <c r="Z6" s="14"/>
      <c r="AA6" s="14"/>
      <c r="AB6" s="12"/>
      <c r="AC6" s="12"/>
    </row>
    <row r="7" spans="1:47" ht="22.5" customHeight="1" x14ac:dyDescent="0.15">
      <c r="A7" s="417" t="s">
        <v>5</v>
      </c>
      <c r="B7" s="108" t="s">
        <v>90</v>
      </c>
      <c r="C7" s="481" t="s">
        <v>380</v>
      </c>
      <c r="D7" s="482"/>
      <c r="E7" s="482"/>
      <c r="F7" s="482"/>
      <c r="G7" s="482"/>
      <c r="H7" s="482"/>
      <c r="I7" s="483"/>
      <c r="J7" s="423" t="s">
        <v>385</v>
      </c>
      <c r="K7" s="424"/>
      <c r="L7" s="424"/>
      <c r="M7" s="424"/>
      <c r="N7" s="424"/>
      <c r="O7" s="425"/>
      <c r="P7" s="513" t="s">
        <v>382</v>
      </c>
      <c r="Q7" s="514"/>
      <c r="R7" s="514"/>
      <c r="S7" s="514"/>
      <c r="T7" s="514"/>
      <c r="U7" s="514"/>
      <c r="V7" s="514"/>
      <c r="W7" s="514"/>
      <c r="X7" s="514"/>
      <c r="Y7" s="514"/>
      <c r="Z7" s="514"/>
      <c r="AA7" s="515"/>
      <c r="AE7" s="110"/>
      <c r="AF7" s="110"/>
      <c r="AG7" s="110"/>
      <c r="AH7" s="110"/>
      <c r="AI7" s="110"/>
      <c r="AJ7" s="110"/>
      <c r="AK7" s="110"/>
      <c r="AL7" s="110"/>
      <c r="AM7" s="110"/>
      <c r="AN7" s="110"/>
      <c r="AO7" s="110"/>
      <c r="AP7" s="110"/>
      <c r="AQ7" s="110"/>
      <c r="AR7" s="110"/>
      <c r="AS7" s="110"/>
      <c r="AT7" s="110"/>
      <c r="AU7" s="110"/>
    </row>
    <row r="8" spans="1:47" ht="22.5" customHeight="1" x14ac:dyDescent="0.15">
      <c r="A8" s="418"/>
      <c r="B8" s="48" t="s">
        <v>89</v>
      </c>
      <c r="C8" s="484" t="s">
        <v>379</v>
      </c>
      <c r="D8" s="485"/>
      <c r="E8" s="485"/>
      <c r="F8" s="485"/>
      <c r="G8" s="485"/>
      <c r="H8" s="485"/>
      <c r="I8" s="486"/>
      <c r="J8" s="507" t="s">
        <v>139</v>
      </c>
      <c r="K8" s="508"/>
      <c r="L8" s="508"/>
      <c r="M8" s="508"/>
      <c r="N8" s="508"/>
      <c r="O8" s="509"/>
      <c r="P8" s="516" t="s">
        <v>384</v>
      </c>
      <c r="Q8" s="517"/>
      <c r="R8" s="517"/>
      <c r="S8" s="517"/>
      <c r="T8" s="517"/>
      <c r="U8" s="517"/>
      <c r="V8" s="517"/>
      <c r="W8" s="517"/>
      <c r="X8" s="517"/>
      <c r="Y8" s="517"/>
      <c r="Z8" s="517"/>
      <c r="AA8" s="518"/>
    </row>
    <row r="9" spans="1:47" ht="22.5" customHeight="1" x14ac:dyDescent="0.15">
      <c r="A9" s="418"/>
      <c r="B9" s="432" t="s">
        <v>0</v>
      </c>
      <c r="C9" s="14" t="s">
        <v>39</v>
      </c>
      <c r="D9" s="52" t="s">
        <v>123</v>
      </c>
      <c r="E9" s="14" t="s">
        <v>14</v>
      </c>
      <c r="F9" s="473" t="s">
        <v>124</v>
      </c>
      <c r="G9" s="473"/>
      <c r="H9" s="473"/>
      <c r="I9" s="474"/>
      <c r="J9" s="507" t="s">
        <v>136</v>
      </c>
      <c r="K9" s="508"/>
      <c r="L9" s="508"/>
      <c r="M9" s="508"/>
      <c r="N9" s="508"/>
      <c r="O9" s="509"/>
      <c r="P9" s="306"/>
      <c r="Q9" s="304" t="s">
        <v>429</v>
      </c>
      <c r="R9" s="303">
        <v>1</v>
      </c>
      <c r="S9" s="304" t="s">
        <v>430</v>
      </c>
      <c r="T9" s="304"/>
      <c r="U9" s="304"/>
      <c r="V9" s="304"/>
      <c r="W9" s="304"/>
      <c r="X9" s="304"/>
      <c r="Y9" s="304"/>
      <c r="Z9" s="304"/>
      <c r="AA9" s="305"/>
    </row>
    <row r="10" spans="1:47" ht="22.5" customHeight="1" x14ac:dyDescent="0.15">
      <c r="A10" s="418"/>
      <c r="B10" s="432"/>
      <c r="C10" s="487" t="s">
        <v>381</v>
      </c>
      <c r="D10" s="488"/>
      <c r="E10" s="488"/>
      <c r="F10" s="488"/>
      <c r="G10" s="488"/>
      <c r="H10" s="488"/>
      <c r="I10" s="489"/>
      <c r="J10" s="49" t="s">
        <v>115</v>
      </c>
      <c r="K10" s="50"/>
      <c r="L10" s="50"/>
      <c r="M10" s="478">
        <v>10</v>
      </c>
      <c r="N10" s="478"/>
      <c r="O10" s="50" t="s">
        <v>129</v>
      </c>
      <c r="P10" s="50"/>
      <c r="Q10" s="50"/>
      <c r="R10" s="50"/>
      <c r="S10" s="50"/>
      <c r="T10" s="478">
        <v>10</v>
      </c>
      <c r="U10" s="478"/>
      <c r="V10" s="72"/>
      <c r="W10" s="72"/>
      <c r="X10" s="50" t="s">
        <v>128</v>
      </c>
      <c r="Y10" s="50"/>
      <c r="Z10" s="50"/>
      <c r="AA10" s="51"/>
    </row>
    <row r="11" spans="1:47" ht="22.5" customHeight="1" x14ac:dyDescent="0.15">
      <c r="A11" s="418"/>
      <c r="B11" s="432"/>
      <c r="C11" s="490"/>
      <c r="D11" s="491"/>
      <c r="E11" s="491"/>
      <c r="F11" s="491"/>
      <c r="G11" s="491"/>
      <c r="H11" s="491"/>
      <c r="I11" s="492"/>
      <c r="J11" s="507" t="s">
        <v>138</v>
      </c>
      <c r="K11" s="508"/>
      <c r="L11" s="508"/>
      <c r="M11" s="508"/>
      <c r="N11" s="508"/>
      <c r="O11" s="509"/>
      <c r="P11" s="510" t="s">
        <v>425</v>
      </c>
      <c r="Q11" s="511"/>
      <c r="R11" s="511"/>
      <c r="S11" s="511"/>
      <c r="T11" s="511"/>
      <c r="U11" s="511"/>
      <c r="V11" s="511"/>
      <c r="W11" s="511"/>
      <c r="X11" s="511"/>
      <c r="Y11" s="511"/>
      <c r="Z11" s="511"/>
      <c r="AA11" s="512"/>
    </row>
    <row r="12" spans="1:47" ht="22.5" customHeight="1" x14ac:dyDescent="0.15">
      <c r="A12" s="419"/>
      <c r="B12" s="279" t="s">
        <v>6</v>
      </c>
      <c r="C12" s="475" t="s">
        <v>383</v>
      </c>
      <c r="D12" s="476"/>
      <c r="E12" s="476"/>
      <c r="F12" s="476"/>
      <c r="G12" s="476"/>
      <c r="H12" s="476"/>
      <c r="I12" s="477"/>
      <c r="J12" s="279" t="s">
        <v>91</v>
      </c>
      <c r="K12" s="475" t="s">
        <v>383</v>
      </c>
      <c r="L12" s="476"/>
      <c r="M12" s="476"/>
      <c r="N12" s="476"/>
      <c r="O12" s="476"/>
      <c r="P12" s="477"/>
      <c r="Q12" s="18" t="s">
        <v>31</v>
      </c>
      <c r="R12" s="73" t="s">
        <v>125</v>
      </c>
      <c r="S12" s="20" t="s">
        <v>14</v>
      </c>
      <c r="T12" s="466" t="s">
        <v>126</v>
      </c>
      <c r="U12" s="466"/>
      <c r="V12" s="100"/>
      <c r="W12" s="100"/>
      <c r="X12" s="20" t="s">
        <v>14</v>
      </c>
      <c r="Y12" s="466" t="s">
        <v>127</v>
      </c>
      <c r="Z12" s="466"/>
      <c r="AA12" s="495"/>
    </row>
    <row r="13" spans="1:47" x14ac:dyDescent="0.15">
      <c r="A13" s="17" t="s">
        <v>25</v>
      </c>
      <c r="B13" s="10"/>
      <c r="C13" s="7"/>
      <c r="D13" s="8"/>
      <c r="E13" s="8"/>
      <c r="F13" s="8"/>
      <c r="G13" s="8"/>
      <c r="H13" s="8"/>
      <c r="I13" s="8"/>
      <c r="J13" s="7"/>
      <c r="K13" s="7"/>
      <c r="L13" s="8"/>
      <c r="M13" s="8"/>
      <c r="N13" s="8"/>
      <c r="O13" s="8"/>
      <c r="P13" s="8"/>
      <c r="Q13" s="8"/>
      <c r="R13" s="8"/>
      <c r="S13" s="8"/>
      <c r="T13" s="8"/>
      <c r="U13" s="8"/>
      <c r="V13" s="8"/>
      <c r="W13" s="8"/>
      <c r="X13" s="8"/>
      <c r="Y13" s="8"/>
      <c r="Z13" s="8"/>
      <c r="AA13" s="7"/>
    </row>
    <row r="14" spans="1:47" ht="27" customHeight="1" x14ac:dyDescent="0.15">
      <c r="A14" s="61" t="s">
        <v>36</v>
      </c>
      <c r="B14" s="61"/>
      <c r="C14" s="61"/>
      <c r="D14" s="61"/>
      <c r="E14" s="61"/>
      <c r="F14" s="61"/>
      <c r="G14" s="61"/>
      <c r="H14" s="61"/>
      <c r="I14" s="61"/>
      <c r="J14" s="9"/>
      <c r="K14" s="21"/>
      <c r="L14" s="105"/>
      <c r="M14" s="105"/>
      <c r="S14" s="76" t="s">
        <v>132</v>
      </c>
      <c r="T14" s="104">
        <v>5</v>
      </c>
      <c r="U14" t="s">
        <v>7</v>
      </c>
      <c r="X14" s="104">
        <v>10</v>
      </c>
      <c r="Y14" t="s">
        <v>8</v>
      </c>
      <c r="Z14" s="104">
        <v>1</v>
      </c>
      <c r="AA14" t="s">
        <v>9</v>
      </c>
      <c r="AB14" s="10"/>
    </row>
    <row r="15" spans="1:47" ht="33" customHeight="1" x14ac:dyDescent="0.15">
      <c r="A15" s="398" t="s">
        <v>30</v>
      </c>
      <c r="B15" s="398"/>
      <c r="C15" s="398"/>
      <c r="D15" s="398"/>
      <c r="E15" s="398"/>
      <c r="F15" s="398"/>
      <c r="G15" s="398"/>
      <c r="H15" s="398"/>
      <c r="I15" s="398"/>
      <c r="J15" s="398"/>
      <c r="K15" s="398"/>
      <c r="L15" s="398"/>
      <c r="M15" s="398"/>
      <c r="N15" s="398"/>
      <c r="R15" s="76"/>
      <c r="S15" s="76"/>
    </row>
    <row r="16" spans="1:47" ht="12.75" customHeight="1" thickBot="1" x14ac:dyDescent="0.2">
      <c r="A16" s="399" t="s">
        <v>28</v>
      </c>
      <c r="B16" s="399"/>
      <c r="C16" s="399"/>
      <c r="D16" s="399"/>
      <c r="E16" s="399"/>
      <c r="F16" s="399"/>
      <c r="G16" s="399"/>
      <c r="H16" s="399"/>
      <c r="I16" s="399"/>
      <c r="J16" s="13"/>
      <c r="K16" s="13"/>
      <c r="L16" s="13"/>
      <c r="M16" s="13"/>
      <c r="N16" s="13"/>
    </row>
    <row r="17" spans="1:32" ht="30.75" customHeight="1" thickBot="1" x14ac:dyDescent="0.2">
      <c r="A17" s="371" t="s">
        <v>120</v>
      </c>
      <c r="B17" s="372"/>
      <c r="C17" s="372"/>
      <c r="D17" s="372"/>
      <c r="E17" s="372"/>
      <c r="F17" s="372"/>
      <c r="G17" s="372"/>
      <c r="H17" s="372"/>
      <c r="I17" s="372"/>
      <c r="J17" s="373"/>
      <c r="K17" s="496" t="str">
        <f>D32</f>
        <v/>
      </c>
      <c r="L17" s="496"/>
      <c r="M17" s="496"/>
      <c r="N17" s="496"/>
      <c r="O17" s="496"/>
      <c r="P17" s="496"/>
      <c r="Q17" s="496"/>
      <c r="R17" s="496"/>
      <c r="S17" s="496"/>
      <c r="T17" s="496"/>
      <c r="U17" s="496"/>
      <c r="V17" s="496"/>
      <c r="W17" s="496"/>
      <c r="X17" s="496"/>
      <c r="Y17" s="496"/>
      <c r="Z17" s="375" t="s">
        <v>12</v>
      </c>
      <c r="AA17" s="376"/>
    </row>
    <row r="18" spans="1:32" ht="37.5" customHeight="1" x14ac:dyDescent="0.15">
      <c r="A18" s="377" t="s">
        <v>1</v>
      </c>
      <c r="B18" s="378"/>
      <c r="C18" s="378"/>
      <c r="D18" s="378" t="s">
        <v>37</v>
      </c>
      <c r="E18" s="378"/>
      <c r="F18" s="378"/>
      <c r="G18" s="385"/>
      <c r="H18" s="384" t="s">
        <v>2</v>
      </c>
      <c r="I18" s="378"/>
      <c r="J18" s="385"/>
      <c r="K18" s="388" t="s">
        <v>38</v>
      </c>
      <c r="L18" s="499"/>
      <c r="M18" s="384" t="s">
        <v>11</v>
      </c>
      <c r="N18" s="378"/>
      <c r="O18" s="378"/>
      <c r="P18" s="378"/>
      <c r="Q18" s="390"/>
      <c r="R18" s="392" t="s">
        <v>134</v>
      </c>
      <c r="S18" s="393"/>
      <c r="T18" s="393"/>
      <c r="U18" s="393"/>
      <c r="V18" s="393"/>
      <c r="W18" s="393"/>
      <c r="X18" s="393"/>
      <c r="Y18" s="393"/>
      <c r="Z18" s="393"/>
      <c r="AA18" s="394"/>
    </row>
    <row r="19" spans="1:32" ht="27.75" customHeight="1" x14ac:dyDescent="0.15">
      <c r="A19" s="377"/>
      <c r="B19" s="378"/>
      <c r="C19" s="378"/>
      <c r="D19" s="378"/>
      <c r="E19" s="378"/>
      <c r="F19" s="378"/>
      <c r="G19" s="385"/>
      <c r="H19" s="384"/>
      <c r="I19" s="378"/>
      <c r="J19" s="385"/>
      <c r="K19" s="388"/>
      <c r="L19" s="388"/>
      <c r="M19" s="384"/>
      <c r="N19" s="378"/>
      <c r="O19" s="378"/>
      <c r="P19" s="378"/>
      <c r="Q19" s="390"/>
      <c r="R19" s="395" t="s">
        <v>131</v>
      </c>
      <c r="S19" s="396"/>
      <c r="T19" s="396"/>
      <c r="U19" s="396"/>
      <c r="V19" s="396"/>
      <c r="W19" s="396"/>
      <c r="X19" s="396"/>
      <c r="Y19" s="396"/>
      <c r="Z19" s="396"/>
      <c r="AA19" s="397"/>
    </row>
    <row r="20" spans="1:32" ht="27" customHeight="1" x14ac:dyDescent="0.15">
      <c r="A20" s="379"/>
      <c r="B20" s="380"/>
      <c r="C20" s="380"/>
      <c r="D20" s="380"/>
      <c r="E20" s="380"/>
      <c r="F20" s="380"/>
      <c r="G20" s="387"/>
      <c r="H20" s="386"/>
      <c r="I20" s="380"/>
      <c r="J20" s="387"/>
      <c r="K20" s="389"/>
      <c r="L20" s="389"/>
      <c r="M20" s="386"/>
      <c r="N20" s="380"/>
      <c r="O20" s="380"/>
      <c r="P20" s="380"/>
      <c r="Q20" s="391"/>
      <c r="R20" s="367" t="s">
        <v>2</v>
      </c>
      <c r="S20" s="368"/>
      <c r="T20" s="368"/>
      <c r="U20" s="368"/>
      <c r="V20" s="89"/>
      <c r="W20" s="89"/>
      <c r="X20" s="369" t="s">
        <v>130</v>
      </c>
      <c r="Y20" s="369"/>
      <c r="Z20" s="369"/>
      <c r="AA20" s="370"/>
    </row>
    <row r="21" spans="1:32" ht="30" customHeight="1" x14ac:dyDescent="0.15">
      <c r="A21" s="479" t="s">
        <v>61</v>
      </c>
      <c r="B21" s="480"/>
      <c r="C21" s="480"/>
      <c r="D21" s="77">
        <v>11</v>
      </c>
      <c r="E21" s="84" t="s">
        <v>8</v>
      </c>
      <c r="F21" s="81">
        <v>4</v>
      </c>
      <c r="G21" s="86" t="s">
        <v>9</v>
      </c>
      <c r="H21" s="283" t="s">
        <v>388</v>
      </c>
      <c r="I21" s="70" t="s">
        <v>10</v>
      </c>
      <c r="J21" s="283" t="s">
        <v>389</v>
      </c>
      <c r="K21" s="79">
        <v>0.4375</v>
      </c>
      <c r="L21" s="282" t="str">
        <f>IFERROR(INDEX(料金区分!$C$8:$AC$33,MATCH(H21,料金区分!$B$8:$B$33),MATCH(J21,料金区分!$C$7:$AC$7)),"")</f>
        <v>J</v>
      </c>
      <c r="M21" s="443" t="str" cm="1">
        <f t="array" ref="M21">IFERROR(_xlfn.IFS($X$2="一般",INDEX(料金表!$L$4:$AD$35,_xlfn.XMATCH(A21,料金表!$K$4:$K$35),_xlfn.XMATCH(L21,料金表!$L$2:$AD$2)),$X$2="福祉",INDEX(料金表!$L$39:$AD$70,_xlfn.XMATCH(A21,料金表!$K$39:$K$70),_xlfn.XMATCH(L21,料金表!$L$37:$AD$37)),$X$2="2分の1",INDEX(料金表!$L$74:$AD$105,_xlfn.XMATCH(A21,料金表!$K$74:$K$105),_xlfn.XMATCH(L21,料金表!$L$72:$AD$72)),$X$2="3分の2",INDEX(料金表!$L$109:$AD$140,_xlfn.XMATCH(A21,料金表!$K$109:$K$140),_xlfn.XMATCH(L21,料金表!$L$107:$AD$107)),$X$2="減免",0),"")</f>
        <v/>
      </c>
      <c r="N21" s="444"/>
      <c r="O21" s="444"/>
      <c r="P21" s="444"/>
      <c r="Q21" s="91"/>
      <c r="R21" s="107">
        <v>0.54166666666666663</v>
      </c>
      <c r="S21" s="71" t="s">
        <v>10</v>
      </c>
      <c r="T21" s="452">
        <v>0.70833333333333337</v>
      </c>
      <c r="U21" s="453"/>
      <c r="V21" s="286">
        <f>T21-R21</f>
        <v>0.16666666666666674</v>
      </c>
      <c r="W21" s="287">
        <f>ROUNDUP(V21*24,0)</f>
        <v>4</v>
      </c>
      <c r="X21" s="448" t="str" cm="1">
        <f t="array" ref="X21">_xlfn.IFS($X$2="","",A21="2階　体育館",W21*料金表!$C$147,TRUE,"")</f>
        <v/>
      </c>
      <c r="Y21" s="449"/>
      <c r="Z21" s="449"/>
      <c r="AA21" s="93"/>
      <c r="AD21" s="98"/>
      <c r="AE21" s="98"/>
      <c r="AF21" s="99"/>
    </row>
    <row r="22" spans="1:32" ht="30" customHeight="1" x14ac:dyDescent="0.15">
      <c r="A22" s="445" t="s">
        <v>68</v>
      </c>
      <c r="B22" s="446"/>
      <c r="C22" s="447"/>
      <c r="D22" s="78">
        <v>11</v>
      </c>
      <c r="E22" s="85" t="s">
        <v>8</v>
      </c>
      <c r="F22" s="82">
        <v>5</v>
      </c>
      <c r="G22" s="83" t="s">
        <v>9</v>
      </c>
      <c r="H22" s="284" t="s">
        <v>389</v>
      </c>
      <c r="I22" s="70" t="s">
        <v>10</v>
      </c>
      <c r="J22" s="284" t="s">
        <v>423</v>
      </c>
      <c r="K22" s="80" t="s">
        <v>426</v>
      </c>
      <c r="L22" s="285" t="str">
        <f>IFERROR(INDEX(料金区分!$C$8:$AC$33,MATCH(H22,料金区分!$B$8:$B$33),MATCH(J22,料金区分!$C$7:$AC$7)),"")</f>
        <v>G</v>
      </c>
      <c r="M22" s="443" t="str" cm="1">
        <f t="array" ref="M22">IFERROR(_xlfn.IFS($X$2="一般",INDEX(料金表!$L$4:$AD$35,_xlfn.XMATCH(A22,料金表!$K$4:$K$35),_xlfn.XMATCH(L22,料金表!$L$2:$AD$2)),$X$2="福祉",INDEX(料金表!$L$39:$AD$70,_xlfn.XMATCH(A22,料金表!$K$39:$K$70),_xlfn.XMATCH(L22,料金表!$L$37:$AD$37)),$X$2="2分の1",INDEX(料金表!$L$74:$AD$105,_xlfn.XMATCH(A22,料金表!$K$74:$K$105),_xlfn.XMATCH(L22,料金表!$L$72:$AD$72)),$X$2="3分の2",INDEX(料金表!$L$109:$AD$140,_xlfn.XMATCH(A22,料金表!$K$109:$K$140),_xlfn.XMATCH(L22,料金表!$L$107:$AD$107)),$X$2="減免",0),"")</f>
        <v/>
      </c>
      <c r="N22" s="444"/>
      <c r="O22" s="444"/>
      <c r="P22" s="444"/>
      <c r="Q22" s="91"/>
      <c r="R22" s="107"/>
      <c r="S22" s="71" t="s">
        <v>10</v>
      </c>
      <c r="T22" s="450"/>
      <c r="U22" s="451"/>
      <c r="V22" s="286">
        <f t="shared" ref="V22:V30" si="0">T22-R22</f>
        <v>0</v>
      </c>
      <c r="W22" s="287">
        <f t="shared" ref="W22:W30" si="1">ROUNDUP(V22*24,0)</f>
        <v>0</v>
      </c>
      <c r="X22" s="448" t="str" cm="1">
        <f t="array" ref="X22">_xlfn.IFS($X$2="","",A22="2階　体育館",W22*料金表!$C$147,TRUE,"")</f>
        <v/>
      </c>
      <c r="Y22" s="449"/>
      <c r="Z22" s="449"/>
      <c r="AA22" s="93"/>
    </row>
    <row r="23" spans="1:32" ht="30" customHeight="1" x14ac:dyDescent="0.15">
      <c r="A23" s="445"/>
      <c r="B23" s="446"/>
      <c r="C23" s="447"/>
      <c r="D23" s="78"/>
      <c r="E23" s="85" t="s">
        <v>8</v>
      </c>
      <c r="F23" s="82"/>
      <c r="G23" s="83" t="s">
        <v>9</v>
      </c>
      <c r="H23" s="284"/>
      <c r="I23" s="70" t="s">
        <v>10</v>
      </c>
      <c r="J23" s="284"/>
      <c r="K23" s="80"/>
      <c r="L23" s="285" t="str">
        <f>IFERROR(INDEX(料金区分!$C$8:$AC$33,MATCH(H23,料金区分!$B$8:$B$33),MATCH(J23,料金区分!$C$7:$AC$7)),"")</f>
        <v/>
      </c>
      <c r="M23" s="443" t="str" cm="1">
        <f t="array" ref="M23">IFERROR(_xlfn.IFS($X$2="一般",INDEX(料金表!$L$4:$AD$35,_xlfn.XMATCH(A23,料金表!$K$4:$K$35),_xlfn.XMATCH(L23,料金表!$L$2:$AD$2)),$X$2="福祉",INDEX(料金表!$L$39:$AD$70,_xlfn.XMATCH(A23,料金表!$K$39:$K$70),_xlfn.XMATCH(L23,料金表!$L$37:$AD$37)),$X$2="2分の1",INDEX(料金表!$L$74:$AD$105,_xlfn.XMATCH(A23,料金表!$K$74:$K$105),_xlfn.XMATCH(L23,料金表!$L$72:$AD$72)),$X$2="3分の2",INDEX(料金表!$L$109:$AD$140,_xlfn.XMATCH(A23,料金表!$K$109:$K$140),_xlfn.XMATCH(L23,料金表!$L$107:$AD$107)),$X$2="減免",0),"")</f>
        <v/>
      </c>
      <c r="N23" s="444"/>
      <c r="O23" s="444"/>
      <c r="P23" s="444"/>
      <c r="Q23" s="91"/>
      <c r="R23" s="107"/>
      <c r="S23" s="71" t="s">
        <v>10</v>
      </c>
      <c r="T23" s="450"/>
      <c r="U23" s="451"/>
      <c r="V23" s="286">
        <f t="shared" si="0"/>
        <v>0</v>
      </c>
      <c r="W23" s="287">
        <f t="shared" si="1"/>
        <v>0</v>
      </c>
      <c r="X23" s="448" t="str" cm="1">
        <f t="array" ref="X23">_xlfn.IFS($X$2="","",A23="2階　体育館",W23*料金表!$C$147,TRUE,"")</f>
        <v/>
      </c>
      <c r="Y23" s="449"/>
      <c r="Z23" s="449"/>
      <c r="AA23" s="93"/>
    </row>
    <row r="24" spans="1:32" ht="30" customHeight="1" x14ac:dyDescent="0.15">
      <c r="A24" s="445"/>
      <c r="B24" s="446"/>
      <c r="C24" s="447"/>
      <c r="D24" s="78"/>
      <c r="E24" s="85" t="s">
        <v>8</v>
      </c>
      <c r="F24" s="82"/>
      <c r="G24" s="83" t="s">
        <v>9</v>
      </c>
      <c r="H24" s="284"/>
      <c r="I24" s="70" t="s">
        <v>10</v>
      </c>
      <c r="J24" s="284"/>
      <c r="K24" s="80"/>
      <c r="L24" s="285" t="str">
        <f>IFERROR(INDEX(料金区分!$C$8:$AC$33,MATCH(H24,料金区分!$B$8:$B$33),MATCH(J24,料金区分!$C$7:$AC$7)),"")</f>
        <v/>
      </c>
      <c r="M24" s="443" t="str" cm="1">
        <f t="array" ref="M24">IFERROR(_xlfn.IFS($X$2="一般",INDEX(料金表!$L$4:$AD$35,_xlfn.XMATCH(A24,料金表!$K$4:$K$35),_xlfn.XMATCH(L24,料金表!$L$2:$AD$2)),$X$2="福祉",INDEX(料金表!$L$39:$AD$70,_xlfn.XMATCH(A24,料金表!$K$39:$K$70),_xlfn.XMATCH(L24,料金表!$L$37:$AD$37)),$X$2="2分の1",INDEX(料金表!$L$74:$AD$105,_xlfn.XMATCH(A24,料金表!$K$74:$K$105),_xlfn.XMATCH(L24,料金表!$L$72:$AD$72)),$X$2="3分の2",INDEX(料金表!$L$109:$AD$140,_xlfn.XMATCH(A24,料金表!$K$109:$K$140),_xlfn.XMATCH(L24,料金表!$L$107:$AD$107)),$X$2="減免",0),"")</f>
        <v/>
      </c>
      <c r="N24" s="444"/>
      <c r="O24" s="444"/>
      <c r="P24" s="444"/>
      <c r="Q24" s="91"/>
      <c r="R24" s="90"/>
      <c r="S24" s="71" t="s">
        <v>10</v>
      </c>
      <c r="T24" s="450"/>
      <c r="U24" s="451"/>
      <c r="V24" s="286">
        <f t="shared" si="0"/>
        <v>0</v>
      </c>
      <c r="W24" s="287">
        <f t="shared" si="1"/>
        <v>0</v>
      </c>
      <c r="X24" s="448" t="str" cm="1">
        <f t="array" ref="X24">_xlfn.IFS($X$2="","",A24="2階　体育館",W24*料金表!$C$147,TRUE,"")</f>
        <v/>
      </c>
      <c r="Y24" s="449"/>
      <c r="Z24" s="449"/>
      <c r="AA24" s="93"/>
    </row>
    <row r="25" spans="1:32" ht="30" customHeight="1" x14ac:dyDescent="0.15">
      <c r="A25" s="445"/>
      <c r="B25" s="446"/>
      <c r="C25" s="447"/>
      <c r="D25" s="78"/>
      <c r="E25" s="85" t="s">
        <v>8</v>
      </c>
      <c r="F25" s="82"/>
      <c r="G25" s="83" t="s">
        <v>9</v>
      </c>
      <c r="H25" s="284"/>
      <c r="I25" s="70" t="s">
        <v>10</v>
      </c>
      <c r="J25" s="284"/>
      <c r="K25" s="80"/>
      <c r="L25" s="285" t="str">
        <f>IFERROR(INDEX(料金区分!$C$8:$AC$33,MATCH(H25,料金区分!$B$8:$B$33),MATCH(J25,料金区分!$C$7:$AC$7)),"")</f>
        <v/>
      </c>
      <c r="M25" s="443" t="str" cm="1">
        <f t="array" ref="M25">IFERROR(_xlfn.IFS($X$2="一般",INDEX(料金表!$L$4:$AD$35,_xlfn.XMATCH(A25,料金表!$K$4:$K$35),_xlfn.XMATCH(L25,料金表!$L$2:$AD$2)),$X$2="福祉",INDEX(料金表!$L$39:$AD$70,_xlfn.XMATCH(A25,料金表!$K$39:$K$70),_xlfn.XMATCH(L25,料金表!$L$37:$AD$37)),$X$2="2分の1",INDEX(料金表!$L$74:$AD$105,_xlfn.XMATCH(A25,料金表!$K$74:$K$105),_xlfn.XMATCH(L25,料金表!$L$72:$AD$72)),$X$2="3分の2",INDEX(料金表!$L$109:$AD$140,_xlfn.XMATCH(A25,料金表!$K$109:$K$140),_xlfn.XMATCH(L25,料金表!$L$107:$AD$107)),$X$2="減免",0),"")</f>
        <v/>
      </c>
      <c r="N25" s="444"/>
      <c r="O25" s="444"/>
      <c r="P25" s="444"/>
      <c r="Q25" s="91"/>
      <c r="R25" s="90"/>
      <c r="S25" s="71" t="s">
        <v>10</v>
      </c>
      <c r="T25" s="450"/>
      <c r="U25" s="451"/>
      <c r="V25" s="286">
        <f t="shared" si="0"/>
        <v>0</v>
      </c>
      <c r="W25" s="287">
        <f t="shared" si="1"/>
        <v>0</v>
      </c>
      <c r="X25" s="448" t="str" cm="1">
        <f t="array" ref="X25">_xlfn.IFS($X$2="","",A25="2階　体育館",W25*料金表!$C$147,TRUE,"")</f>
        <v/>
      </c>
      <c r="Y25" s="449"/>
      <c r="Z25" s="449"/>
      <c r="AA25" s="93"/>
    </row>
    <row r="26" spans="1:32" ht="30" customHeight="1" x14ac:dyDescent="0.15">
      <c r="A26" s="445"/>
      <c r="B26" s="446"/>
      <c r="C26" s="447"/>
      <c r="D26" s="78"/>
      <c r="E26" s="85" t="s">
        <v>8</v>
      </c>
      <c r="F26" s="82"/>
      <c r="G26" s="83" t="s">
        <v>9</v>
      </c>
      <c r="H26" s="284"/>
      <c r="I26" s="70" t="s">
        <v>10</v>
      </c>
      <c r="J26" s="284"/>
      <c r="K26" s="80"/>
      <c r="L26" s="285" t="str">
        <f>IFERROR(INDEX(料金区分!$C$8:$AC$33,MATCH(H26,料金区分!$B$8:$B$33),MATCH(J26,料金区分!$C$7:$AC$7)),"")</f>
        <v/>
      </c>
      <c r="M26" s="443" t="str" cm="1">
        <f t="array" ref="M26">IFERROR(_xlfn.IFS($X$2="一般",INDEX(料金表!$L$4:$AD$35,_xlfn.XMATCH(A26,料金表!$K$4:$K$35),_xlfn.XMATCH(L26,料金表!$L$2:$AD$2)),$X$2="福祉",INDEX(料金表!$L$39:$AD$70,_xlfn.XMATCH(A26,料金表!$K$39:$K$70),_xlfn.XMATCH(L26,料金表!$L$37:$AD$37)),$X$2="2分の1",INDEX(料金表!$L$74:$AD$105,_xlfn.XMATCH(A26,料金表!$K$74:$K$105),_xlfn.XMATCH(L26,料金表!$L$72:$AD$72)),$X$2="3分の2",INDEX(料金表!$L$109:$AD$140,_xlfn.XMATCH(A26,料金表!$K$109:$K$140),_xlfn.XMATCH(L26,料金表!$L$107:$AD$107)),$X$2="減免",0),"")</f>
        <v/>
      </c>
      <c r="N26" s="444"/>
      <c r="O26" s="444"/>
      <c r="P26" s="444"/>
      <c r="Q26" s="91"/>
      <c r="R26" s="90"/>
      <c r="S26" s="71" t="s">
        <v>10</v>
      </c>
      <c r="T26" s="450"/>
      <c r="U26" s="451"/>
      <c r="V26" s="286">
        <f t="shared" si="0"/>
        <v>0</v>
      </c>
      <c r="W26" s="287">
        <f t="shared" si="1"/>
        <v>0</v>
      </c>
      <c r="X26" s="448" t="str" cm="1">
        <f t="array" ref="X26">_xlfn.IFS($X$2="","",A26="2階　体育館",W26*料金表!$C$147,TRUE,"")</f>
        <v/>
      </c>
      <c r="Y26" s="449"/>
      <c r="Z26" s="449"/>
      <c r="AA26" s="93"/>
    </row>
    <row r="27" spans="1:32" ht="30" customHeight="1" x14ac:dyDescent="0.15">
      <c r="A27" s="445"/>
      <c r="B27" s="446"/>
      <c r="C27" s="447"/>
      <c r="D27" s="78"/>
      <c r="E27" s="85" t="s">
        <v>8</v>
      </c>
      <c r="F27" s="82"/>
      <c r="G27" s="83" t="s">
        <v>9</v>
      </c>
      <c r="H27" s="284"/>
      <c r="I27" s="70" t="s">
        <v>10</v>
      </c>
      <c r="J27" s="284"/>
      <c r="K27" s="80"/>
      <c r="L27" s="285" t="str">
        <f>IFERROR(INDEX(料金区分!$C$8:$AC$33,MATCH(H27,料金区分!$B$8:$B$33),MATCH(J27,料金区分!$C$7:$AC$7)),"")</f>
        <v/>
      </c>
      <c r="M27" s="443" t="str" cm="1">
        <f t="array" ref="M27">IFERROR(_xlfn.IFS($X$2="一般",INDEX(料金表!$L$4:$AD$35,_xlfn.XMATCH(A27,料金表!$K$4:$K$35),_xlfn.XMATCH(L27,料金表!$L$2:$AD$2)),$X$2="福祉",INDEX(料金表!$L$39:$AD$70,_xlfn.XMATCH(A27,料金表!$K$39:$K$70),_xlfn.XMATCH(L27,料金表!$L$37:$AD$37)),$X$2="2分の1",INDEX(料金表!$L$74:$AD$105,_xlfn.XMATCH(A27,料金表!$K$74:$K$105),_xlfn.XMATCH(L27,料金表!$L$72:$AD$72)),$X$2="3分の2",INDEX(料金表!$L$109:$AD$140,_xlfn.XMATCH(A27,料金表!$K$109:$K$140),_xlfn.XMATCH(L27,料金表!$L$107:$AD$107)),$X$2="減免",0),"")</f>
        <v/>
      </c>
      <c r="N27" s="444"/>
      <c r="O27" s="444"/>
      <c r="P27" s="444"/>
      <c r="Q27" s="91"/>
      <c r="R27" s="90"/>
      <c r="S27" s="71" t="s">
        <v>10</v>
      </c>
      <c r="T27" s="450"/>
      <c r="U27" s="451"/>
      <c r="V27" s="286">
        <f t="shared" si="0"/>
        <v>0</v>
      </c>
      <c r="W27" s="287">
        <f t="shared" si="1"/>
        <v>0</v>
      </c>
      <c r="X27" s="448" t="str" cm="1">
        <f t="array" ref="X27">_xlfn.IFS($X$2="","",A27="2階　体育館",W27*料金表!$C$147,TRUE,"")</f>
        <v/>
      </c>
      <c r="Y27" s="449"/>
      <c r="Z27" s="449"/>
      <c r="AA27" s="93"/>
    </row>
    <row r="28" spans="1:32" ht="30" customHeight="1" x14ac:dyDescent="0.15">
      <c r="A28" s="445"/>
      <c r="B28" s="446"/>
      <c r="C28" s="447"/>
      <c r="D28" s="78"/>
      <c r="E28" s="85" t="s">
        <v>8</v>
      </c>
      <c r="F28" s="82"/>
      <c r="G28" s="83" t="s">
        <v>9</v>
      </c>
      <c r="H28" s="284"/>
      <c r="I28" s="70" t="s">
        <v>10</v>
      </c>
      <c r="J28" s="284"/>
      <c r="K28" s="80"/>
      <c r="L28" s="285" t="str">
        <f>IFERROR(INDEX(料金区分!$C$8:$AC$33,MATCH(H28,料金区分!$B$8:$B$33),MATCH(J28,料金区分!$C$7:$AC$7)),"")</f>
        <v/>
      </c>
      <c r="M28" s="443" t="str" cm="1">
        <f t="array" ref="M28">IFERROR(_xlfn.IFS($X$2="一般",INDEX(料金表!$L$4:$AD$35,_xlfn.XMATCH(A28,料金表!$K$4:$K$35),_xlfn.XMATCH(L28,料金表!$L$2:$AD$2)),$X$2="福祉",INDEX(料金表!$L$39:$AD$70,_xlfn.XMATCH(A28,料金表!$K$39:$K$70),_xlfn.XMATCH(L28,料金表!$L$37:$AD$37)),$X$2="2分の1",INDEX(料金表!$L$74:$AD$105,_xlfn.XMATCH(A28,料金表!$K$74:$K$105),_xlfn.XMATCH(L28,料金表!$L$72:$AD$72)),$X$2="3分の2",INDEX(料金表!$L$109:$AD$140,_xlfn.XMATCH(A28,料金表!$K$109:$K$140),_xlfn.XMATCH(L28,料金表!$L$107:$AD$107)),$X$2="減免",0),"")</f>
        <v/>
      </c>
      <c r="N28" s="444"/>
      <c r="O28" s="444"/>
      <c r="P28" s="444"/>
      <c r="Q28" s="91"/>
      <c r="R28" s="90"/>
      <c r="S28" s="71" t="s">
        <v>10</v>
      </c>
      <c r="T28" s="450"/>
      <c r="U28" s="451"/>
      <c r="V28" s="286">
        <f t="shared" si="0"/>
        <v>0</v>
      </c>
      <c r="W28" s="287">
        <f t="shared" si="1"/>
        <v>0</v>
      </c>
      <c r="X28" s="448" t="str" cm="1">
        <f t="array" ref="X28">_xlfn.IFS($X$2="","",A28="2階　体育館",W28*料金表!$C$147,TRUE,"")</f>
        <v/>
      </c>
      <c r="Y28" s="449"/>
      <c r="Z28" s="449"/>
      <c r="AA28" s="93"/>
    </row>
    <row r="29" spans="1:32" ht="30" customHeight="1" x14ac:dyDescent="0.15">
      <c r="A29" s="445"/>
      <c r="B29" s="446"/>
      <c r="C29" s="447"/>
      <c r="D29" s="78"/>
      <c r="E29" s="85" t="s">
        <v>8</v>
      </c>
      <c r="F29" s="82"/>
      <c r="G29" s="83" t="s">
        <v>9</v>
      </c>
      <c r="H29" s="284"/>
      <c r="I29" s="70" t="s">
        <v>10</v>
      </c>
      <c r="J29" s="284"/>
      <c r="K29" s="80"/>
      <c r="L29" s="285" t="str">
        <f>IFERROR(INDEX(料金区分!$C$8:$AC$33,MATCH(H29,料金区分!$B$8:$B$33),MATCH(J29,料金区分!$C$7:$AC$7)),"")</f>
        <v/>
      </c>
      <c r="M29" s="443" t="str" cm="1">
        <f t="array" ref="M29">IFERROR(_xlfn.IFS($X$2="一般",INDEX(料金表!$L$4:$AD$35,_xlfn.XMATCH(A29,料金表!$K$4:$K$35),_xlfn.XMATCH(L29,料金表!$L$2:$AD$2)),$X$2="福祉",INDEX(料金表!$L$39:$AD$70,_xlfn.XMATCH(A29,料金表!$K$39:$K$70),_xlfn.XMATCH(L29,料金表!$L$37:$AD$37)),$X$2="2分の1",INDEX(料金表!$L$74:$AD$105,_xlfn.XMATCH(A29,料金表!$K$74:$K$105),_xlfn.XMATCH(L29,料金表!$L$72:$AD$72)),$X$2="3分の2",INDEX(料金表!$L$109:$AD$140,_xlfn.XMATCH(A29,料金表!$K$109:$K$140),_xlfn.XMATCH(L29,料金表!$L$107:$AD$107)),$X$2="減免",0),"")</f>
        <v/>
      </c>
      <c r="N29" s="444"/>
      <c r="O29" s="444"/>
      <c r="P29" s="444"/>
      <c r="Q29" s="91"/>
      <c r="R29" s="90"/>
      <c r="S29" s="71" t="s">
        <v>10</v>
      </c>
      <c r="T29" s="450"/>
      <c r="U29" s="451"/>
      <c r="V29" s="286">
        <f t="shared" si="0"/>
        <v>0</v>
      </c>
      <c r="W29" s="287">
        <f t="shared" si="1"/>
        <v>0</v>
      </c>
      <c r="X29" s="448" t="str" cm="1">
        <f t="array" ref="X29">_xlfn.IFS($X$2="","",A29="2階　体育館",W29*料金表!$C$147,TRUE,"")</f>
        <v/>
      </c>
      <c r="Y29" s="449"/>
      <c r="Z29" s="449"/>
      <c r="AA29" s="93"/>
    </row>
    <row r="30" spans="1:32" ht="30" customHeight="1" x14ac:dyDescent="0.15">
      <c r="A30" s="445"/>
      <c r="B30" s="446"/>
      <c r="C30" s="447"/>
      <c r="D30" s="78"/>
      <c r="E30" s="85" t="s">
        <v>8</v>
      </c>
      <c r="F30" s="82"/>
      <c r="G30" s="83" t="s">
        <v>9</v>
      </c>
      <c r="H30" s="284"/>
      <c r="I30" s="70" t="s">
        <v>10</v>
      </c>
      <c r="J30" s="284"/>
      <c r="K30" s="80"/>
      <c r="L30" s="285" t="str">
        <f>IFERROR(INDEX(料金区分!$C$8:$AC$33,MATCH(H30,料金区分!$B$8:$B$33),MATCH(J30,料金区分!$C$7:$AC$7)),"")</f>
        <v/>
      </c>
      <c r="M30" s="443" t="str" cm="1">
        <f t="array" ref="M30">IFERROR(_xlfn.IFS($X$2="一般",INDEX(料金表!$L$4:$AD$35,_xlfn.XMATCH(A30,料金表!$K$4:$K$35),_xlfn.XMATCH(L30,料金表!$L$2:$AD$2)),$X$2="福祉",INDEX(料金表!$L$39:$AD$70,_xlfn.XMATCH(A30,料金表!$K$39:$K$70),_xlfn.XMATCH(L30,料金表!$L$37:$AD$37)),$X$2="2分の1",INDEX(料金表!$L$74:$AD$105,_xlfn.XMATCH(A30,料金表!$K$74:$K$105),_xlfn.XMATCH(L30,料金表!$L$72:$AD$72)),$X$2="3分の2",INDEX(料金表!$L$109:$AD$140,_xlfn.XMATCH(A30,料金表!$K$109:$K$140),_xlfn.XMATCH(L30,料金表!$L$107:$AD$107)),$X$2="減免",0),"")</f>
        <v/>
      </c>
      <c r="N30" s="444"/>
      <c r="O30" s="444"/>
      <c r="P30" s="444"/>
      <c r="Q30" s="91"/>
      <c r="R30" s="90"/>
      <c r="S30" s="71" t="s">
        <v>10</v>
      </c>
      <c r="T30" s="450"/>
      <c r="U30" s="451"/>
      <c r="V30" s="286">
        <f t="shared" si="0"/>
        <v>0</v>
      </c>
      <c r="W30" s="287">
        <f t="shared" si="1"/>
        <v>0</v>
      </c>
      <c r="X30" s="448" t="str" cm="1">
        <f t="array" ref="X30">_xlfn.IFS($X$2="","",A30="2階　体育館",W30*料金表!$C$147,TRUE,"")</f>
        <v/>
      </c>
      <c r="Y30" s="449"/>
      <c r="Z30" s="449"/>
      <c r="AA30" s="93"/>
    </row>
    <row r="31" spans="1:32" ht="30" customHeight="1" x14ac:dyDescent="0.15">
      <c r="A31" s="358" t="s">
        <v>13</v>
      </c>
      <c r="B31" s="359"/>
      <c r="C31" s="359"/>
      <c r="D31" s="360"/>
      <c r="E31" s="361"/>
      <c r="F31" s="361"/>
      <c r="G31" s="361"/>
      <c r="H31" s="361"/>
      <c r="I31" s="361"/>
      <c r="J31" s="361"/>
      <c r="K31" s="362"/>
      <c r="L31" s="101"/>
      <c r="M31" s="497" t="str">
        <f>IF($X$2="","",+SUM(M21:P30))</f>
        <v/>
      </c>
      <c r="N31" s="498"/>
      <c r="O31" s="498"/>
      <c r="P31" s="498"/>
      <c r="Q31" s="92" t="s">
        <v>12</v>
      </c>
      <c r="R31" s="95" t="s">
        <v>140</v>
      </c>
      <c r="S31" s="96"/>
      <c r="T31" s="96"/>
      <c r="U31" s="97"/>
      <c r="V31" s="101"/>
      <c r="W31" s="101"/>
      <c r="X31" s="493" t="str">
        <f>IF($X$2="","",SUM(X21:Z30))</f>
        <v/>
      </c>
      <c r="Y31" s="494"/>
      <c r="Z31" s="494"/>
      <c r="AA31" s="94" t="s">
        <v>12</v>
      </c>
    </row>
    <row r="32" spans="1:32" ht="30" customHeight="1" x14ac:dyDescent="0.15">
      <c r="A32" s="340" t="s">
        <v>121</v>
      </c>
      <c r="B32" s="341"/>
      <c r="C32" s="341"/>
      <c r="D32" s="503" t="str">
        <f>IF($X$2="","",+M31+X31)</f>
        <v/>
      </c>
      <c r="E32" s="504"/>
      <c r="F32" s="504"/>
      <c r="G32" s="504"/>
      <c r="H32" s="504"/>
      <c r="I32" s="504"/>
      <c r="J32" s="75" t="s">
        <v>12</v>
      </c>
      <c r="K32" s="344" t="s">
        <v>441</v>
      </c>
      <c r="L32" s="345"/>
      <c r="M32" s="345"/>
      <c r="N32" s="345"/>
      <c r="O32" s="345"/>
      <c r="P32" s="519" t="str">
        <f>IF($X$2="","",ROUND(D32*10/110,0))</f>
        <v/>
      </c>
      <c r="Q32" s="520"/>
      <c r="R32" s="520"/>
      <c r="S32" s="520"/>
      <c r="T32" s="520"/>
      <c r="U32" s="520"/>
      <c r="V32" s="520"/>
      <c r="W32" s="520"/>
      <c r="X32" s="520"/>
      <c r="Y32" s="103"/>
      <c r="Z32" s="348" t="s">
        <v>12</v>
      </c>
      <c r="AA32" s="349"/>
    </row>
    <row r="33" spans="1:47" x14ac:dyDescent="0.15">
      <c r="A33" s="502" t="s">
        <v>387</v>
      </c>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row>
    <row r="34" spans="1:47" x14ac:dyDescent="0.15">
      <c r="A34" s="441"/>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row>
    <row r="35" spans="1:47" x14ac:dyDescent="0.15">
      <c r="A35" s="441"/>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row>
    <row r="36" spans="1:47" x14ac:dyDescent="0.15">
      <c r="A36" s="441"/>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row>
    <row r="37" spans="1:47" x14ac:dyDescent="0.15">
      <c r="A37" s="441"/>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row>
    <row r="38" spans="1:47" x14ac:dyDescent="0.15">
      <c r="A38" s="441"/>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row>
    <row r="39" spans="1:47" x14ac:dyDescent="0.15">
      <c r="A39" s="441"/>
      <c r="B39" s="441"/>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row>
    <row r="40" spans="1:47" x14ac:dyDescent="0.15">
      <c r="B40" s="111"/>
      <c r="C40" s="111"/>
      <c r="D40" s="14"/>
      <c r="E40" s="14"/>
      <c r="F40" s="14"/>
      <c r="G40" s="14"/>
      <c r="H40" s="14"/>
      <c r="I40" s="14"/>
      <c r="J40" s="14"/>
      <c r="K40" s="14"/>
      <c r="L40" s="14"/>
      <c r="M40" s="14"/>
      <c r="N40" s="14"/>
      <c r="O40" s="14"/>
      <c r="P40" s="14"/>
      <c r="Q40" s="14"/>
      <c r="X40" s="415" t="s">
        <v>135</v>
      </c>
      <c r="Y40" s="415"/>
      <c r="Z40" s="415"/>
      <c r="AA40" s="415"/>
    </row>
    <row r="41" spans="1:47" ht="31.5" customHeight="1" x14ac:dyDescent="0.15">
      <c r="B41" s="111"/>
      <c r="C41" s="111"/>
      <c r="D41" s="111"/>
      <c r="E41" s="111"/>
      <c r="F41" s="111"/>
      <c r="G41" s="111"/>
      <c r="H41" s="111"/>
      <c r="I41" s="111"/>
      <c r="J41" s="111"/>
      <c r="K41" s="111"/>
      <c r="L41" s="14"/>
      <c r="M41" s="14"/>
      <c r="N41" s="14"/>
      <c r="O41" s="14"/>
      <c r="S41" s="76"/>
      <c r="X41" s="415">
        <f>$X$2</f>
        <v>0</v>
      </c>
      <c r="Y41" s="415"/>
      <c r="Z41" s="415"/>
      <c r="AA41" s="415"/>
    </row>
    <row r="43" spans="1:47" ht="24" customHeight="1" x14ac:dyDescent="0.15">
      <c r="A43" s="416" t="s">
        <v>141</v>
      </c>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row>
    <row r="44" spans="1:47" ht="12"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row>
    <row r="45" spans="1:47" s="6" customFormat="1" ht="15" x14ac:dyDescent="0.15">
      <c r="A45" s="14"/>
      <c r="B45" s="14"/>
      <c r="C45" s="14"/>
      <c r="D45" s="14"/>
      <c r="E45" s="14"/>
      <c r="F45" s="14"/>
      <c r="G45" s="14"/>
      <c r="H45" s="14"/>
      <c r="I45" s="112"/>
      <c r="J45" s="14"/>
      <c r="K45" s="16"/>
      <c r="L45" s="14"/>
      <c r="M45" s="14"/>
      <c r="N45" s="14"/>
      <c r="O45" s="14"/>
      <c r="P45" s="56"/>
      <c r="Q45" s="16"/>
      <c r="R45" s="16"/>
      <c r="S45" s="14"/>
      <c r="T45" s="14"/>
      <c r="U45" s="14"/>
      <c r="V45" s="14"/>
      <c r="W45" s="14"/>
      <c r="X45" s="14"/>
      <c r="Y45" s="14"/>
      <c r="Z45" s="14"/>
      <c r="AA45" s="14"/>
      <c r="AB45" s="12"/>
      <c r="AC45" s="12"/>
    </row>
    <row r="46" spans="1:47" ht="22.5" customHeight="1" x14ac:dyDescent="0.15">
      <c r="A46" s="417" t="s">
        <v>5</v>
      </c>
      <c r="B46" s="108" t="s">
        <v>90</v>
      </c>
      <c r="C46" s="521" t="str">
        <f>$C$7</f>
        <v>フクイケンシャカイフクシセンター</v>
      </c>
      <c r="D46" s="522"/>
      <c r="E46" s="522"/>
      <c r="F46" s="522"/>
      <c r="G46" s="522"/>
      <c r="H46" s="522"/>
      <c r="I46" s="523"/>
      <c r="J46" s="423" t="s">
        <v>137</v>
      </c>
      <c r="K46" s="424"/>
      <c r="L46" s="424"/>
      <c r="M46" s="424"/>
      <c r="N46" s="424"/>
      <c r="O46" s="425"/>
      <c r="P46" s="426" t="str">
        <f>$P$7</f>
        <v>会議</v>
      </c>
      <c r="Q46" s="427"/>
      <c r="R46" s="427"/>
      <c r="S46" s="427"/>
      <c r="T46" s="427"/>
      <c r="U46" s="427"/>
      <c r="V46" s="427"/>
      <c r="W46" s="427"/>
      <c r="X46" s="427"/>
      <c r="Y46" s="427"/>
      <c r="Z46" s="427"/>
      <c r="AA46" s="428"/>
      <c r="AE46" s="110"/>
      <c r="AF46" s="110"/>
      <c r="AG46" s="110"/>
      <c r="AH46" s="110"/>
      <c r="AI46" s="110"/>
      <c r="AJ46" s="110"/>
      <c r="AK46" s="110"/>
      <c r="AL46" s="110"/>
      <c r="AM46" s="110"/>
      <c r="AN46" s="110"/>
      <c r="AO46" s="110"/>
      <c r="AP46" s="110"/>
      <c r="AQ46" s="110"/>
      <c r="AR46" s="110"/>
      <c r="AS46" s="110"/>
      <c r="AT46" s="110"/>
      <c r="AU46" s="110"/>
    </row>
    <row r="47" spans="1:47" ht="22.5" customHeight="1" x14ac:dyDescent="0.15">
      <c r="A47" s="418"/>
      <c r="B47" s="48" t="s">
        <v>89</v>
      </c>
      <c r="C47" s="524" t="str">
        <f>$C$8</f>
        <v>福井県社会福祉センター</v>
      </c>
      <c r="D47" s="525"/>
      <c r="E47" s="525"/>
      <c r="F47" s="525"/>
      <c r="G47" s="525"/>
      <c r="H47" s="525"/>
      <c r="I47" s="526"/>
      <c r="J47" s="507" t="s">
        <v>139</v>
      </c>
      <c r="K47" s="508"/>
      <c r="L47" s="508"/>
      <c r="M47" s="508"/>
      <c r="N47" s="508"/>
      <c r="O47" s="509"/>
      <c r="P47" s="412" t="str">
        <f>$P$8</f>
        <v>第1回　福井県社会福祉センター利用会議</v>
      </c>
      <c r="Q47" s="413"/>
      <c r="R47" s="413"/>
      <c r="S47" s="413"/>
      <c r="T47" s="413"/>
      <c r="U47" s="413"/>
      <c r="V47" s="413"/>
      <c r="W47" s="413"/>
      <c r="X47" s="413"/>
      <c r="Y47" s="413"/>
      <c r="Z47" s="413"/>
      <c r="AA47" s="414"/>
    </row>
    <row r="48" spans="1:47" ht="22.5" customHeight="1" x14ac:dyDescent="0.15">
      <c r="A48" s="418"/>
      <c r="B48" s="432" t="s">
        <v>0</v>
      </c>
      <c r="C48" s="14" t="s">
        <v>39</v>
      </c>
      <c r="D48" s="120" t="str">
        <f>$D$9</f>
        <v>910</v>
      </c>
      <c r="E48" s="14" t="s">
        <v>14</v>
      </c>
      <c r="F48" s="533" t="str">
        <f>$F$9</f>
        <v>0026</v>
      </c>
      <c r="G48" s="534"/>
      <c r="H48" s="534"/>
      <c r="I48" s="535"/>
      <c r="J48" s="507" t="s">
        <v>136</v>
      </c>
      <c r="K48" s="508"/>
      <c r="L48" s="508"/>
      <c r="M48" s="508"/>
      <c r="N48" s="508"/>
      <c r="O48" s="509"/>
      <c r="P48" s="307"/>
      <c r="Q48" s="308" t="str">
        <f>$Q$9</f>
        <v>（</v>
      </c>
      <c r="R48" s="308">
        <f>$R$9</f>
        <v>1</v>
      </c>
      <c r="S48" s="308" t="str">
        <f>$S$9</f>
        <v>）本</v>
      </c>
      <c r="T48" s="308"/>
      <c r="U48" s="308"/>
      <c r="V48" s="308"/>
      <c r="W48" s="308"/>
      <c r="X48" s="308"/>
      <c r="Y48" s="308"/>
      <c r="Z48" s="308"/>
      <c r="AA48" s="309"/>
    </row>
    <row r="49" spans="1:32" ht="22.5" customHeight="1" x14ac:dyDescent="0.15">
      <c r="A49" s="418"/>
      <c r="B49" s="432"/>
      <c r="C49" s="536" t="str">
        <f>$C$10</f>
        <v>福井県福井市光陽2-3-22</v>
      </c>
      <c r="D49" s="537"/>
      <c r="E49" s="537"/>
      <c r="F49" s="537"/>
      <c r="G49" s="537"/>
      <c r="H49" s="537"/>
      <c r="I49" s="538"/>
      <c r="J49" s="49" t="s">
        <v>115</v>
      </c>
      <c r="K49" s="50"/>
      <c r="L49" s="50"/>
      <c r="M49" s="542">
        <f>$M$10</f>
        <v>10</v>
      </c>
      <c r="N49" s="542"/>
      <c r="O49" s="50" t="s">
        <v>129</v>
      </c>
      <c r="P49" s="50"/>
      <c r="Q49" s="50"/>
      <c r="R49" s="50"/>
      <c r="S49" s="50"/>
      <c r="T49" s="542">
        <f>$T$10</f>
        <v>10</v>
      </c>
      <c r="U49" s="542"/>
      <c r="V49" s="109"/>
      <c r="W49" s="109"/>
      <c r="X49" s="50" t="s">
        <v>128</v>
      </c>
      <c r="Y49" s="50"/>
      <c r="Z49" s="50"/>
      <c r="AA49" s="51"/>
    </row>
    <row r="50" spans="1:32" ht="22.5" customHeight="1" x14ac:dyDescent="0.15">
      <c r="A50" s="418"/>
      <c r="B50" s="432"/>
      <c r="C50" s="539"/>
      <c r="D50" s="540"/>
      <c r="E50" s="540"/>
      <c r="F50" s="540"/>
      <c r="G50" s="540"/>
      <c r="H50" s="540"/>
      <c r="I50" s="541"/>
      <c r="J50" s="507" t="s">
        <v>138</v>
      </c>
      <c r="K50" s="508"/>
      <c r="L50" s="508"/>
      <c r="M50" s="508"/>
      <c r="N50" s="508"/>
      <c r="O50" s="509"/>
      <c r="P50" s="412" t="str">
        <f>$P$11</f>
        <v>延長コードを1本借りたいです</v>
      </c>
      <c r="Q50" s="413"/>
      <c r="R50" s="413"/>
      <c r="S50" s="413"/>
      <c r="T50" s="413"/>
      <c r="U50" s="413"/>
      <c r="V50" s="413"/>
      <c r="W50" s="413"/>
      <c r="X50" s="413"/>
      <c r="Y50" s="413"/>
      <c r="Z50" s="413"/>
      <c r="AA50" s="414"/>
    </row>
    <row r="51" spans="1:32" ht="22.5" customHeight="1" x14ac:dyDescent="0.15">
      <c r="A51" s="419"/>
      <c r="B51" s="279" t="s">
        <v>6</v>
      </c>
      <c r="C51" s="527" t="str">
        <f>$C$12</f>
        <v>山田　太郎</v>
      </c>
      <c r="D51" s="528"/>
      <c r="E51" s="528"/>
      <c r="F51" s="528"/>
      <c r="G51" s="528"/>
      <c r="H51" s="528"/>
      <c r="I51" s="529"/>
      <c r="J51" s="279" t="s">
        <v>91</v>
      </c>
      <c r="K51" s="527" t="str">
        <f>$K$12</f>
        <v>山田　太郎</v>
      </c>
      <c r="L51" s="528"/>
      <c r="M51" s="528"/>
      <c r="N51" s="528"/>
      <c r="O51" s="528"/>
      <c r="P51" s="529"/>
      <c r="Q51" s="18" t="s">
        <v>31</v>
      </c>
      <c r="R51" s="121" t="str">
        <f>$R$12</f>
        <v>0776</v>
      </c>
      <c r="S51" s="20" t="s">
        <v>14</v>
      </c>
      <c r="T51" s="530" t="str">
        <f>$T$12</f>
        <v>24</v>
      </c>
      <c r="U51" s="531"/>
      <c r="V51" s="122"/>
      <c r="W51" s="122"/>
      <c r="X51" s="20" t="s">
        <v>14</v>
      </c>
      <c r="Y51" s="530" t="str">
        <f>$Y$12</f>
        <v>2339</v>
      </c>
      <c r="Z51" s="531"/>
      <c r="AA51" s="532"/>
    </row>
    <row r="52" spans="1:32" x14ac:dyDescent="0.15">
      <c r="A52" s="17"/>
      <c r="B52" s="10"/>
      <c r="C52" s="7"/>
      <c r="D52" s="8"/>
      <c r="E52" s="8"/>
      <c r="F52" s="8"/>
      <c r="G52" s="8"/>
      <c r="H52" s="8"/>
      <c r="I52" s="8"/>
      <c r="J52" s="7"/>
      <c r="K52" s="7"/>
      <c r="L52" s="8"/>
      <c r="M52" s="8"/>
      <c r="N52" s="8"/>
      <c r="O52" s="8"/>
      <c r="P52" s="8"/>
      <c r="Q52" s="8"/>
      <c r="R52" s="8"/>
      <c r="S52" s="8"/>
      <c r="T52" s="8"/>
      <c r="U52" s="8"/>
      <c r="V52" s="8"/>
      <c r="W52" s="8"/>
      <c r="X52" s="8"/>
      <c r="Y52" s="8"/>
      <c r="Z52" s="8"/>
      <c r="AA52" s="7"/>
    </row>
    <row r="53" spans="1:32" ht="27" customHeight="1" x14ac:dyDescent="0.15">
      <c r="A53" s="61" t="s">
        <v>35</v>
      </c>
      <c r="B53" s="61"/>
      <c r="C53" s="61"/>
      <c r="D53" s="61"/>
      <c r="E53" s="61"/>
      <c r="F53" s="61"/>
      <c r="G53" s="61"/>
      <c r="H53" s="61"/>
      <c r="I53" s="61"/>
      <c r="J53" s="9"/>
      <c r="K53" s="21"/>
      <c r="L53" s="105"/>
      <c r="M53" s="105"/>
      <c r="O53" s="105"/>
      <c r="R53" s="13"/>
      <c r="S53" s="76" t="str">
        <f>S14</f>
        <v>利用申込日：令和</v>
      </c>
      <c r="T53" s="76">
        <f t="shared" ref="T53:Z53" si="2">T14</f>
        <v>5</v>
      </c>
      <c r="U53" s="76" t="str">
        <f t="shared" si="2"/>
        <v>年</v>
      </c>
      <c r="V53" s="76">
        <f t="shared" si="2"/>
        <v>0</v>
      </c>
      <c r="W53" s="76">
        <f t="shared" si="2"/>
        <v>0</v>
      </c>
      <c r="X53" s="76">
        <f t="shared" si="2"/>
        <v>10</v>
      </c>
      <c r="Y53" s="76" t="str">
        <f t="shared" si="2"/>
        <v>月</v>
      </c>
      <c r="Z53" s="76">
        <f t="shared" si="2"/>
        <v>1</v>
      </c>
      <c r="AA53" s="76" t="str">
        <f>AA14</f>
        <v>日</v>
      </c>
      <c r="AB53" s="10"/>
    </row>
    <row r="54" spans="1:32" ht="27.75" customHeight="1" x14ac:dyDescent="0.15">
      <c r="C54" t="s">
        <v>150</v>
      </c>
      <c r="R54" s="13"/>
      <c r="S54" s="76" t="s">
        <v>386</v>
      </c>
      <c r="U54" t="s">
        <v>7</v>
      </c>
      <c r="Y54" t="s">
        <v>8</v>
      </c>
      <c r="AA54" t="s">
        <v>9</v>
      </c>
    </row>
    <row r="55" spans="1:32" ht="27.75" customHeight="1" thickBot="1" x14ac:dyDescent="0.2">
      <c r="C55" s="133" t="s">
        <v>142</v>
      </c>
      <c r="AA55" s="76" t="s">
        <v>122</v>
      </c>
    </row>
    <row r="56" spans="1:32" ht="30.75" customHeight="1" thickBot="1" x14ac:dyDescent="0.2">
      <c r="A56" s="371" t="s">
        <v>120</v>
      </c>
      <c r="B56" s="372"/>
      <c r="C56" s="372"/>
      <c r="D56" s="372"/>
      <c r="E56" s="372"/>
      <c r="F56" s="372"/>
      <c r="G56" s="372"/>
      <c r="H56" s="372"/>
      <c r="I56" s="372"/>
      <c r="J56" s="373"/>
      <c r="K56" s="374" t="str">
        <f>$K$17</f>
        <v/>
      </c>
      <c r="L56" s="374"/>
      <c r="M56" s="374"/>
      <c r="N56" s="374"/>
      <c r="O56" s="374"/>
      <c r="P56" s="374"/>
      <c r="Q56" s="374"/>
      <c r="R56" s="374"/>
      <c r="S56" s="374"/>
      <c r="T56" s="374"/>
      <c r="U56" s="374"/>
      <c r="V56" s="374"/>
      <c r="W56" s="374"/>
      <c r="X56" s="374"/>
      <c r="Y56" s="374"/>
      <c r="Z56" s="375" t="s">
        <v>12</v>
      </c>
      <c r="AA56" s="376"/>
    </row>
    <row r="57" spans="1:32" ht="37.5" customHeight="1" x14ac:dyDescent="0.15">
      <c r="A57" s="377" t="s">
        <v>1</v>
      </c>
      <c r="B57" s="378"/>
      <c r="C57" s="378"/>
      <c r="D57" s="378" t="s">
        <v>37</v>
      </c>
      <c r="E57" s="378"/>
      <c r="F57" s="378"/>
      <c r="G57" s="385"/>
      <c r="H57" s="384" t="s">
        <v>2</v>
      </c>
      <c r="I57" s="378"/>
      <c r="J57" s="385"/>
      <c r="K57" s="388" t="s">
        <v>38</v>
      </c>
      <c r="L57" s="280"/>
      <c r="M57" s="384" t="s">
        <v>11</v>
      </c>
      <c r="N57" s="378"/>
      <c r="O57" s="378"/>
      <c r="P57" s="378"/>
      <c r="Q57" s="390"/>
      <c r="R57" s="392" t="s">
        <v>134</v>
      </c>
      <c r="S57" s="393"/>
      <c r="T57" s="393"/>
      <c r="U57" s="393"/>
      <c r="V57" s="393"/>
      <c r="W57" s="393"/>
      <c r="X57" s="393"/>
      <c r="Y57" s="393"/>
      <c r="Z57" s="393"/>
      <c r="AA57" s="394"/>
    </row>
    <row r="58" spans="1:32" ht="27.75" customHeight="1" x14ac:dyDescent="0.15">
      <c r="A58" s="377"/>
      <c r="B58" s="378"/>
      <c r="C58" s="378"/>
      <c r="D58" s="378"/>
      <c r="E58" s="378"/>
      <c r="F58" s="378"/>
      <c r="G58" s="385"/>
      <c r="H58" s="384"/>
      <c r="I58" s="378"/>
      <c r="J58" s="385"/>
      <c r="K58" s="388"/>
      <c r="L58" s="280"/>
      <c r="M58" s="384"/>
      <c r="N58" s="378"/>
      <c r="O58" s="378"/>
      <c r="P58" s="378"/>
      <c r="Q58" s="390"/>
      <c r="R58" s="395" t="s">
        <v>131</v>
      </c>
      <c r="S58" s="396"/>
      <c r="T58" s="396"/>
      <c r="U58" s="396"/>
      <c r="V58" s="396"/>
      <c r="W58" s="396"/>
      <c r="X58" s="396"/>
      <c r="Y58" s="396"/>
      <c r="Z58" s="396"/>
      <c r="AA58" s="397"/>
    </row>
    <row r="59" spans="1:32" ht="27" customHeight="1" x14ac:dyDescent="0.15">
      <c r="A59" s="379"/>
      <c r="B59" s="380"/>
      <c r="C59" s="380"/>
      <c r="D59" s="380"/>
      <c r="E59" s="380"/>
      <c r="F59" s="380"/>
      <c r="G59" s="387"/>
      <c r="H59" s="386"/>
      <c r="I59" s="380"/>
      <c r="J59" s="387"/>
      <c r="K59" s="389"/>
      <c r="L59" s="281"/>
      <c r="M59" s="386"/>
      <c r="N59" s="380"/>
      <c r="O59" s="380"/>
      <c r="P59" s="380"/>
      <c r="Q59" s="391"/>
      <c r="R59" s="367" t="s">
        <v>2</v>
      </c>
      <c r="S59" s="368"/>
      <c r="T59" s="368"/>
      <c r="U59" s="368"/>
      <c r="V59" s="89"/>
      <c r="W59" s="89"/>
      <c r="X59" s="369" t="s">
        <v>130</v>
      </c>
      <c r="Y59" s="369"/>
      <c r="Z59" s="369"/>
      <c r="AA59" s="370"/>
    </row>
    <row r="60" spans="1:32" ht="30" customHeight="1" x14ac:dyDescent="0.15">
      <c r="A60" s="543" t="str">
        <f>$A$21</f>
        <v>1階　大会議室</v>
      </c>
      <c r="B60" s="544"/>
      <c r="C60" s="544"/>
      <c r="D60" s="113">
        <f>$D$21</f>
        <v>11</v>
      </c>
      <c r="E60" s="88" t="s">
        <v>8</v>
      </c>
      <c r="F60" s="114">
        <f>$F$21</f>
        <v>4</v>
      </c>
      <c r="G60" s="87" t="s">
        <v>9</v>
      </c>
      <c r="H60" s="115" t="str">
        <f>$H$21</f>
        <v>09:00</v>
      </c>
      <c r="I60" s="70" t="s">
        <v>10</v>
      </c>
      <c r="J60" s="116" t="str">
        <f>$J$21</f>
        <v>17:00</v>
      </c>
      <c r="K60" s="117">
        <f>$K$21</f>
        <v>0.4375</v>
      </c>
      <c r="L60" s="115"/>
      <c r="M60" s="545" t="str">
        <f>$M$21</f>
        <v/>
      </c>
      <c r="N60" s="546"/>
      <c r="O60" s="546"/>
      <c r="P60" s="546"/>
      <c r="Q60" s="91"/>
      <c r="R60" s="106">
        <f>$R$21</f>
        <v>0.54166666666666663</v>
      </c>
      <c r="S60" s="71" t="s">
        <v>10</v>
      </c>
      <c r="T60" s="547">
        <f>$T$21</f>
        <v>0.70833333333333337</v>
      </c>
      <c r="U60" s="548"/>
      <c r="V60" s="102">
        <f>T60-R60</f>
        <v>0.16666666666666674</v>
      </c>
      <c r="W60" s="118">
        <f>V60*24</f>
        <v>4.0000000000000018</v>
      </c>
      <c r="X60" s="549" t="str">
        <f>$X$21</f>
        <v/>
      </c>
      <c r="Y60" s="550"/>
      <c r="Z60" s="550"/>
      <c r="AA60" s="93"/>
      <c r="AD60" s="98"/>
      <c r="AE60" s="98"/>
      <c r="AF60" s="99"/>
    </row>
    <row r="61" spans="1:32" ht="30" customHeight="1" x14ac:dyDescent="0.15">
      <c r="A61" s="543" t="str">
        <f>$A$22</f>
        <v>3階　視聴覚室</v>
      </c>
      <c r="B61" s="544"/>
      <c r="C61" s="544"/>
      <c r="D61" s="113">
        <f>$D$22</f>
        <v>11</v>
      </c>
      <c r="E61" s="88" t="s">
        <v>8</v>
      </c>
      <c r="F61" s="114">
        <f>$F$22</f>
        <v>5</v>
      </c>
      <c r="G61" s="87" t="s">
        <v>9</v>
      </c>
      <c r="H61" s="115" t="str">
        <f>$H$22</f>
        <v>17:00</v>
      </c>
      <c r="I61" s="70" t="s">
        <v>10</v>
      </c>
      <c r="J61" s="116" t="str">
        <f>$J$22</f>
        <v>21:00</v>
      </c>
      <c r="K61" s="117" t="str">
        <f>$K$22</f>
        <v>18:00</v>
      </c>
      <c r="L61" s="115"/>
      <c r="M61" s="545" t="str">
        <f>$M$22</f>
        <v/>
      </c>
      <c r="N61" s="546"/>
      <c r="O61" s="546"/>
      <c r="P61" s="546"/>
      <c r="Q61" s="91"/>
      <c r="R61" s="106">
        <f>$R$22</f>
        <v>0</v>
      </c>
      <c r="S61" s="71" t="s">
        <v>10</v>
      </c>
      <c r="T61" s="547">
        <f>$T$22</f>
        <v>0</v>
      </c>
      <c r="U61" s="548"/>
      <c r="V61" s="102">
        <f>T61-R61</f>
        <v>0</v>
      </c>
      <c r="W61" s="118">
        <f>V61*24</f>
        <v>0</v>
      </c>
      <c r="X61" s="549" t="str">
        <f>$X$22</f>
        <v/>
      </c>
      <c r="Y61" s="550"/>
      <c r="Z61" s="550"/>
      <c r="AA61" s="93"/>
    </row>
    <row r="62" spans="1:32" ht="30" customHeight="1" x14ac:dyDescent="0.15">
      <c r="A62" s="543">
        <f>$A$23</f>
        <v>0</v>
      </c>
      <c r="B62" s="544"/>
      <c r="C62" s="544"/>
      <c r="D62" s="113">
        <f>$D$23</f>
        <v>0</v>
      </c>
      <c r="E62" s="88" t="s">
        <v>8</v>
      </c>
      <c r="F62" s="114">
        <f>$F$23</f>
        <v>0</v>
      </c>
      <c r="G62" s="87" t="s">
        <v>9</v>
      </c>
      <c r="H62" s="115">
        <f>$H$23</f>
        <v>0</v>
      </c>
      <c r="I62" s="70" t="s">
        <v>10</v>
      </c>
      <c r="J62" s="116">
        <f>$J$23</f>
        <v>0</v>
      </c>
      <c r="K62" s="117">
        <f>$K$23</f>
        <v>0</v>
      </c>
      <c r="L62" s="115"/>
      <c r="M62" s="545" t="str">
        <f>$M$23</f>
        <v/>
      </c>
      <c r="N62" s="546"/>
      <c r="O62" s="546"/>
      <c r="P62" s="546"/>
      <c r="Q62" s="91"/>
      <c r="R62" s="106">
        <f>$R$23</f>
        <v>0</v>
      </c>
      <c r="S62" s="71" t="s">
        <v>10</v>
      </c>
      <c r="T62" s="547">
        <f>$T$23</f>
        <v>0</v>
      </c>
      <c r="U62" s="548"/>
      <c r="V62" s="102">
        <f t="shared" ref="V62:V69" si="3">T62-R62</f>
        <v>0</v>
      </c>
      <c r="W62" s="118">
        <f t="shared" ref="W62:W69" si="4">V62*24</f>
        <v>0</v>
      </c>
      <c r="X62" s="549" t="str">
        <f>$X$23</f>
        <v/>
      </c>
      <c r="Y62" s="550"/>
      <c r="Z62" s="550"/>
      <c r="AA62" s="93"/>
    </row>
    <row r="63" spans="1:32" ht="30" customHeight="1" x14ac:dyDescent="0.15">
      <c r="A63" s="543">
        <f>$A$24</f>
        <v>0</v>
      </c>
      <c r="B63" s="544"/>
      <c r="C63" s="544"/>
      <c r="D63" s="113">
        <f>$D$24</f>
        <v>0</v>
      </c>
      <c r="E63" s="88" t="s">
        <v>8</v>
      </c>
      <c r="F63" s="114">
        <f>$F$24</f>
        <v>0</v>
      </c>
      <c r="G63" s="87" t="s">
        <v>9</v>
      </c>
      <c r="H63" s="115">
        <f>$H$24</f>
        <v>0</v>
      </c>
      <c r="I63" s="70" t="s">
        <v>10</v>
      </c>
      <c r="J63" s="116">
        <f>$J$24</f>
        <v>0</v>
      </c>
      <c r="K63" s="117">
        <f>$K$24</f>
        <v>0</v>
      </c>
      <c r="L63" s="115"/>
      <c r="M63" s="545" t="str">
        <f>$M$24</f>
        <v/>
      </c>
      <c r="N63" s="546"/>
      <c r="O63" s="546"/>
      <c r="P63" s="546"/>
      <c r="Q63" s="91"/>
      <c r="R63" s="106">
        <f>$R$24</f>
        <v>0</v>
      </c>
      <c r="S63" s="71" t="s">
        <v>10</v>
      </c>
      <c r="T63" s="547">
        <f>$T$24</f>
        <v>0</v>
      </c>
      <c r="U63" s="548"/>
      <c r="V63" s="102">
        <f t="shared" si="3"/>
        <v>0</v>
      </c>
      <c r="W63" s="118">
        <f t="shared" si="4"/>
        <v>0</v>
      </c>
      <c r="X63" s="549" t="str">
        <f>$X$24</f>
        <v/>
      </c>
      <c r="Y63" s="550"/>
      <c r="Z63" s="550"/>
      <c r="AA63" s="93"/>
    </row>
    <row r="64" spans="1:32" ht="30" customHeight="1" x14ac:dyDescent="0.15">
      <c r="A64" s="543">
        <f>$A$25</f>
        <v>0</v>
      </c>
      <c r="B64" s="544"/>
      <c r="C64" s="544"/>
      <c r="D64" s="113">
        <f>$D$25</f>
        <v>0</v>
      </c>
      <c r="E64" s="88" t="s">
        <v>8</v>
      </c>
      <c r="F64" s="114">
        <f>$F$25</f>
        <v>0</v>
      </c>
      <c r="G64" s="87" t="s">
        <v>9</v>
      </c>
      <c r="H64" s="115">
        <f>$H$25</f>
        <v>0</v>
      </c>
      <c r="I64" s="70" t="s">
        <v>10</v>
      </c>
      <c r="J64" s="116">
        <f>$J$25</f>
        <v>0</v>
      </c>
      <c r="K64" s="117">
        <f>$K$25</f>
        <v>0</v>
      </c>
      <c r="L64" s="115"/>
      <c r="M64" s="545" t="str">
        <f>$M$25</f>
        <v/>
      </c>
      <c r="N64" s="546"/>
      <c r="O64" s="546"/>
      <c r="P64" s="546"/>
      <c r="Q64" s="91"/>
      <c r="R64" s="106">
        <f>$R$25</f>
        <v>0</v>
      </c>
      <c r="S64" s="71" t="s">
        <v>10</v>
      </c>
      <c r="T64" s="547">
        <f>$T$25</f>
        <v>0</v>
      </c>
      <c r="U64" s="548"/>
      <c r="V64" s="102">
        <f t="shared" si="3"/>
        <v>0</v>
      </c>
      <c r="W64" s="118">
        <f t="shared" si="4"/>
        <v>0</v>
      </c>
      <c r="X64" s="549" t="str">
        <f>$X$25</f>
        <v/>
      </c>
      <c r="Y64" s="550"/>
      <c r="Z64" s="550"/>
      <c r="AA64" s="93"/>
    </row>
    <row r="65" spans="1:27" ht="30" customHeight="1" x14ac:dyDescent="0.15">
      <c r="A65" s="543">
        <f>$A$26</f>
        <v>0</v>
      </c>
      <c r="B65" s="544"/>
      <c r="C65" s="544"/>
      <c r="D65" s="113">
        <f>$D$26</f>
        <v>0</v>
      </c>
      <c r="E65" s="88" t="s">
        <v>8</v>
      </c>
      <c r="F65" s="114">
        <f>$F$26</f>
        <v>0</v>
      </c>
      <c r="G65" s="87" t="s">
        <v>9</v>
      </c>
      <c r="H65" s="115">
        <f>$H$26</f>
        <v>0</v>
      </c>
      <c r="I65" s="70" t="s">
        <v>10</v>
      </c>
      <c r="J65" s="116">
        <f>$J$26</f>
        <v>0</v>
      </c>
      <c r="K65" s="117">
        <f>$K$26</f>
        <v>0</v>
      </c>
      <c r="L65" s="115"/>
      <c r="M65" s="545" t="str">
        <f>$M$26</f>
        <v/>
      </c>
      <c r="N65" s="546"/>
      <c r="O65" s="546"/>
      <c r="P65" s="546"/>
      <c r="Q65" s="91"/>
      <c r="R65" s="106">
        <f>$R$26</f>
        <v>0</v>
      </c>
      <c r="S65" s="71" t="s">
        <v>10</v>
      </c>
      <c r="T65" s="547">
        <f>$T$26</f>
        <v>0</v>
      </c>
      <c r="U65" s="548"/>
      <c r="V65" s="102">
        <f t="shared" si="3"/>
        <v>0</v>
      </c>
      <c r="W65" s="118">
        <f t="shared" si="4"/>
        <v>0</v>
      </c>
      <c r="X65" s="549" t="str">
        <f>$X$26</f>
        <v/>
      </c>
      <c r="Y65" s="550"/>
      <c r="Z65" s="550"/>
      <c r="AA65" s="93"/>
    </row>
    <row r="66" spans="1:27" ht="30" customHeight="1" x14ac:dyDescent="0.15">
      <c r="A66" s="543">
        <f>$A$27</f>
        <v>0</v>
      </c>
      <c r="B66" s="544"/>
      <c r="C66" s="544"/>
      <c r="D66" s="113">
        <f>$D$27</f>
        <v>0</v>
      </c>
      <c r="E66" s="88" t="s">
        <v>8</v>
      </c>
      <c r="F66" s="114">
        <f>$F$27</f>
        <v>0</v>
      </c>
      <c r="G66" s="87" t="s">
        <v>9</v>
      </c>
      <c r="H66" s="115">
        <f>$H$27</f>
        <v>0</v>
      </c>
      <c r="I66" s="70" t="s">
        <v>10</v>
      </c>
      <c r="J66" s="116">
        <f>$J$27</f>
        <v>0</v>
      </c>
      <c r="K66" s="117">
        <f>$K$27</f>
        <v>0</v>
      </c>
      <c r="L66" s="115"/>
      <c r="M66" s="545" t="str">
        <f>$M$27</f>
        <v/>
      </c>
      <c r="N66" s="546"/>
      <c r="O66" s="546"/>
      <c r="P66" s="546"/>
      <c r="Q66" s="91"/>
      <c r="R66" s="106">
        <f>$R$27</f>
        <v>0</v>
      </c>
      <c r="S66" s="71" t="s">
        <v>10</v>
      </c>
      <c r="T66" s="547">
        <f>$T$27</f>
        <v>0</v>
      </c>
      <c r="U66" s="548"/>
      <c r="V66" s="102">
        <f t="shared" si="3"/>
        <v>0</v>
      </c>
      <c r="W66" s="118">
        <f t="shared" si="4"/>
        <v>0</v>
      </c>
      <c r="X66" s="549" t="str">
        <f>$X$27</f>
        <v/>
      </c>
      <c r="Y66" s="550"/>
      <c r="Z66" s="550"/>
      <c r="AA66" s="93"/>
    </row>
    <row r="67" spans="1:27" ht="30" customHeight="1" x14ac:dyDescent="0.15">
      <c r="A67" s="543">
        <f>$A$28</f>
        <v>0</v>
      </c>
      <c r="B67" s="544"/>
      <c r="C67" s="544"/>
      <c r="D67" s="113">
        <f>$D$28</f>
        <v>0</v>
      </c>
      <c r="E67" s="88" t="s">
        <v>8</v>
      </c>
      <c r="F67" s="114">
        <f>$F$28</f>
        <v>0</v>
      </c>
      <c r="G67" s="87" t="s">
        <v>9</v>
      </c>
      <c r="H67" s="115">
        <f>$H$28</f>
        <v>0</v>
      </c>
      <c r="I67" s="70" t="s">
        <v>10</v>
      </c>
      <c r="J67" s="116">
        <f>$J$28</f>
        <v>0</v>
      </c>
      <c r="K67" s="117">
        <f>$K$28</f>
        <v>0</v>
      </c>
      <c r="L67" s="115"/>
      <c r="M67" s="545" t="str">
        <f>$M$28</f>
        <v/>
      </c>
      <c r="N67" s="546"/>
      <c r="O67" s="546"/>
      <c r="P67" s="546"/>
      <c r="Q67" s="91"/>
      <c r="R67" s="106">
        <f>$R$28</f>
        <v>0</v>
      </c>
      <c r="S67" s="71" t="s">
        <v>10</v>
      </c>
      <c r="T67" s="547">
        <f>$T$28</f>
        <v>0</v>
      </c>
      <c r="U67" s="548"/>
      <c r="V67" s="102">
        <f t="shared" si="3"/>
        <v>0</v>
      </c>
      <c r="W67" s="118">
        <f t="shared" si="4"/>
        <v>0</v>
      </c>
      <c r="X67" s="549" t="str">
        <f>$X$28</f>
        <v/>
      </c>
      <c r="Y67" s="550"/>
      <c r="Z67" s="550"/>
      <c r="AA67" s="93"/>
    </row>
    <row r="68" spans="1:27" ht="30" customHeight="1" x14ac:dyDescent="0.15">
      <c r="A68" s="543">
        <f>$A$29</f>
        <v>0</v>
      </c>
      <c r="B68" s="544"/>
      <c r="C68" s="544"/>
      <c r="D68" s="113">
        <f>$D$29</f>
        <v>0</v>
      </c>
      <c r="E68" s="88" t="s">
        <v>8</v>
      </c>
      <c r="F68" s="114">
        <f>$F$29</f>
        <v>0</v>
      </c>
      <c r="G68" s="87" t="s">
        <v>9</v>
      </c>
      <c r="H68" s="115">
        <f>$H$29</f>
        <v>0</v>
      </c>
      <c r="I68" s="70" t="s">
        <v>10</v>
      </c>
      <c r="J68" s="116">
        <f>$J$29</f>
        <v>0</v>
      </c>
      <c r="K68" s="117">
        <f>$K$29</f>
        <v>0</v>
      </c>
      <c r="L68" s="115"/>
      <c r="M68" s="545" t="str">
        <f>$M$29</f>
        <v/>
      </c>
      <c r="N68" s="546"/>
      <c r="O68" s="546"/>
      <c r="P68" s="546"/>
      <c r="Q68" s="91"/>
      <c r="R68" s="106">
        <f>$R$29</f>
        <v>0</v>
      </c>
      <c r="S68" s="71" t="s">
        <v>10</v>
      </c>
      <c r="T68" s="547">
        <f>$T$29</f>
        <v>0</v>
      </c>
      <c r="U68" s="548"/>
      <c r="V68" s="102">
        <f t="shared" si="3"/>
        <v>0</v>
      </c>
      <c r="W68" s="118">
        <f t="shared" si="4"/>
        <v>0</v>
      </c>
      <c r="X68" s="549" t="str">
        <f>$X$29</f>
        <v/>
      </c>
      <c r="Y68" s="550"/>
      <c r="Z68" s="550"/>
      <c r="AA68" s="93"/>
    </row>
    <row r="69" spans="1:27" ht="30" customHeight="1" x14ac:dyDescent="0.15">
      <c r="A69" s="543">
        <f>$A$30</f>
        <v>0</v>
      </c>
      <c r="B69" s="544"/>
      <c r="C69" s="544"/>
      <c r="D69" s="113">
        <f>$D$30</f>
        <v>0</v>
      </c>
      <c r="E69" s="88" t="s">
        <v>8</v>
      </c>
      <c r="F69" s="114">
        <f>$F$30</f>
        <v>0</v>
      </c>
      <c r="G69" s="87" t="s">
        <v>9</v>
      </c>
      <c r="H69" s="115">
        <f>$H$30</f>
        <v>0</v>
      </c>
      <c r="I69" s="70" t="s">
        <v>10</v>
      </c>
      <c r="J69" s="116">
        <f>$J$30</f>
        <v>0</v>
      </c>
      <c r="K69" s="117">
        <f>$K$30</f>
        <v>0</v>
      </c>
      <c r="L69" s="115"/>
      <c r="M69" s="545" t="str">
        <f>$M$30</f>
        <v/>
      </c>
      <c r="N69" s="546"/>
      <c r="O69" s="546"/>
      <c r="P69" s="546"/>
      <c r="Q69" s="91"/>
      <c r="R69" s="106">
        <f>$R$30</f>
        <v>0</v>
      </c>
      <c r="S69" s="71" t="s">
        <v>10</v>
      </c>
      <c r="T69" s="547">
        <f>$T$30</f>
        <v>0</v>
      </c>
      <c r="U69" s="548"/>
      <c r="V69" s="102">
        <f t="shared" si="3"/>
        <v>0</v>
      </c>
      <c r="W69" s="118">
        <f t="shared" si="4"/>
        <v>0</v>
      </c>
      <c r="X69" s="549" t="str">
        <f>$X$30</f>
        <v/>
      </c>
      <c r="Y69" s="550"/>
      <c r="Z69" s="550"/>
      <c r="AA69" s="93"/>
    </row>
    <row r="70" spans="1:27" ht="30" customHeight="1" x14ac:dyDescent="0.15">
      <c r="A70" s="358" t="s">
        <v>13</v>
      </c>
      <c r="B70" s="359"/>
      <c r="C70" s="359"/>
      <c r="D70" s="360"/>
      <c r="E70" s="361"/>
      <c r="F70" s="361"/>
      <c r="G70" s="361"/>
      <c r="H70" s="361"/>
      <c r="I70" s="361"/>
      <c r="J70" s="361"/>
      <c r="K70" s="362"/>
      <c r="L70" s="101"/>
      <c r="M70" s="551" t="str">
        <f>$M$31</f>
        <v/>
      </c>
      <c r="N70" s="552"/>
      <c r="O70" s="552"/>
      <c r="P70" s="552"/>
      <c r="Q70" s="92" t="s">
        <v>12</v>
      </c>
      <c r="R70" s="95" t="s">
        <v>140</v>
      </c>
      <c r="S70" s="96"/>
      <c r="T70" s="96"/>
      <c r="U70" s="97"/>
      <c r="V70" s="101"/>
      <c r="W70" s="101"/>
      <c r="X70" s="553" t="str">
        <f>$X$31</f>
        <v/>
      </c>
      <c r="Y70" s="554"/>
      <c r="Z70" s="554"/>
      <c r="AA70" s="94" t="s">
        <v>12</v>
      </c>
    </row>
    <row r="71" spans="1:27" ht="30" customHeight="1" x14ac:dyDescent="0.15">
      <c r="A71" s="340" t="s">
        <v>121</v>
      </c>
      <c r="B71" s="341"/>
      <c r="C71" s="341"/>
      <c r="D71" s="342" t="str">
        <f>$D$32</f>
        <v/>
      </c>
      <c r="E71" s="343"/>
      <c r="F71" s="343"/>
      <c r="G71" s="343"/>
      <c r="H71" s="343"/>
      <c r="I71" s="343"/>
      <c r="J71" s="75" t="s">
        <v>12</v>
      </c>
      <c r="K71" s="344" t="s">
        <v>441</v>
      </c>
      <c r="L71" s="345"/>
      <c r="M71" s="345"/>
      <c r="N71" s="345"/>
      <c r="O71" s="345"/>
      <c r="P71" s="555" t="str">
        <f>$P$32</f>
        <v/>
      </c>
      <c r="Q71" s="556"/>
      <c r="R71" s="556"/>
      <c r="S71" s="556"/>
      <c r="T71" s="556"/>
      <c r="U71" s="556"/>
      <c r="V71" s="556"/>
      <c r="W71" s="556"/>
      <c r="X71" s="556"/>
      <c r="Y71" s="119"/>
      <c r="Z71" s="348" t="s">
        <v>12</v>
      </c>
      <c r="AA71" s="349"/>
    </row>
    <row r="72" spans="1:27" ht="6.75" customHeight="1" x14ac:dyDescent="0.15">
      <c r="A72" s="123"/>
      <c r="B72" s="57"/>
      <c r="C72" s="57"/>
      <c r="D72" s="124"/>
      <c r="E72" s="125"/>
      <c r="F72" s="125"/>
      <c r="G72" s="125"/>
      <c r="H72" s="125"/>
      <c r="I72" s="125"/>
      <c r="J72" s="126"/>
      <c r="K72" s="127"/>
      <c r="L72" s="127"/>
      <c r="M72" s="127"/>
      <c r="N72" s="127"/>
      <c r="O72" s="127"/>
      <c r="P72" s="128"/>
      <c r="Q72" s="128"/>
      <c r="R72" s="128"/>
      <c r="S72" s="128"/>
      <c r="T72" s="128"/>
      <c r="U72" s="128"/>
      <c r="V72" s="128"/>
      <c r="W72" s="128"/>
      <c r="X72" s="128"/>
      <c r="Y72" s="125"/>
      <c r="Z72" s="61"/>
      <c r="AA72" s="61"/>
    </row>
    <row r="73" spans="1:27" ht="15.75" customHeight="1" x14ac:dyDescent="0.15">
      <c r="A73" s="441" t="s">
        <v>33</v>
      </c>
      <c r="B73" s="441"/>
      <c r="C73" s="441"/>
      <c r="D73" s="441"/>
      <c r="E73" s="557" t="s">
        <v>113</v>
      </c>
      <c r="F73" s="557"/>
      <c r="G73" s="557"/>
      <c r="H73" s="557"/>
      <c r="I73" s="557"/>
      <c r="J73" s="557"/>
      <c r="K73" s="557"/>
      <c r="L73" s="557"/>
      <c r="M73" s="557"/>
      <c r="N73" s="557"/>
      <c r="O73" s="557"/>
      <c r="P73" s="557"/>
      <c r="Q73" s="557"/>
      <c r="R73" s="557"/>
      <c r="S73" s="557"/>
      <c r="T73" s="557"/>
      <c r="U73" s="557"/>
      <c r="V73" s="557"/>
      <c r="W73" s="557"/>
      <c r="X73" s="557"/>
      <c r="Y73" s="557"/>
      <c r="Z73" s="557"/>
      <c r="AA73" s="557"/>
    </row>
    <row r="74" spans="1:27" ht="15.75" customHeight="1" x14ac:dyDescent="0.15">
      <c r="A74" s="441" t="s">
        <v>27</v>
      </c>
      <c r="B74" s="441"/>
      <c r="C74" s="441"/>
      <c r="D74" s="441"/>
      <c r="E74" s="441" t="s">
        <v>40</v>
      </c>
      <c r="F74" s="441"/>
      <c r="G74" s="441"/>
      <c r="H74" s="441"/>
      <c r="I74" s="441"/>
      <c r="J74" s="441"/>
      <c r="K74" s="441"/>
      <c r="L74" s="441"/>
      <c r="M74" s="441"/>
      <c r="N74" s="441"/>
      <c r="O74" s="441"/>
      <c r="P74" s="441"/>
      <c r="Q74" s="441"/>
      <c r="R74" s="441"/>
      <c r="S74" s="441"/>
      <c r="T74" s="441"/>
      <c r="U74" s="441"/>
      <c r="V74" s="441"/>
      <c r="W74" s="441"/>
      <c r="X74" s="441"/>
      <c r="Y74" s="441"/>
      <c r="Z74" s="441"/>
      <c r="AA74" s="441"/>
    </row>
    <row r="75" spans="1:27" ht="15.75" customHeight="1" x14ac:dyDescent="0.15">
      <c r="A75" s="441" t="s">
        <v>26</v>
      </c>
      <c r="B75" s="441"/>
      <c r="C75" s="441"/>
      <c r="D75" s="441"/>
      <c r="E75" s="441" t="s">
        <v>41</v>
      </c>
      <c r="F75" s="441"/>
      <c r="G75" s="441"/>
      <c r="H75" s="441"/>
      <c r="I75" s="441"/>
      <c r="J75" s="441"/>
      <c r="K75" s="441"/>
      <c r="L75" s="441"/>
      <c r="M75" s="441"/>
      <c r="N75" s="441"/>
      <c r="O75" s="441"/>
      <c r="P75" s="441"/>
      <c r="Q75" s="441"/>
      <c r="R75" s="441"/>
      <c r="S75" s="441"/>
      <c r="T75" s="441"/>
      <c r="U75" s="441"/>
      <c r="V75" s="441"/>
      <c r="W75" s="441"/>
      <c r="X75" s="441"/>
      <c r="Y75" s="441"/>
      <c r="Z75" s="441"/>
      <c r="AA75" s="441"/>
    </row>
    <row r="76" spans="1:27" ht="15.75" customHeight="1" x14ac:dyDescent="0.15">
      <c r="A76" s="14"/>
      <c r="B76" s="14"/>
      <c r="C76" s="14"/>
      <c r="D76" s="14"/>
      <c r="E76" s="438" t="s">
        <v>32</v>
      </c>
      <c r="F76" s="438"/>
      <c r="G76" s="438"/>
      <c r="H76" s="438"/>
      <c r="I76" s="438"/>
      <c r="J76" s="438"/>
      <c r="K76" s="438"/>
      <c r="L76" s="438"/>
      <c r="M76" s="438"/>
      <c r="N76" s="438"/>
      <c r="O76" s="438"/>
      <c r="P76" s="438"/>
      <c r="Q76" s="438"/>
      <c r="R76" s="438"/>
      <c r="S76" s="438"/>
      <c r="T76" s="438"/>
      <c r="U76" s="438"/>
      <c r="V76" s="438"/>
      <c r="W76" s="438"/>
      <c r="X76" s="438"/>
      <c r="Y76" s="438"/>
      <c r="Z76" s="438"/>
      <c r="AA76" s="438"/>
    </row>
    <row r="77" spans="1:27" ht="15.75" customHeight="1" x14ac:dyDescent="0.15">
      <c r="A77" s="439" t="s">
        <v>34</v>
      </c>
      <c r="B77" s="439"/>
      <c r="C77" s="440" t="s">
        <v>143</v>
      </c>
      <c r="D77" s="440"/>
      <c r="E77" s="440"/>
      <c r="F77" s="440"/>
      <c r="G77" s="440"/>
      <c r="H77" s="440"/>
      <c r="I77" s="440"/>
      <c r="J77" s="440"/>
      <c r="K77" s="440"/>
      <c r="L77" s="440"/>
      <c r="M77" s="440"/>
      <c r="N77" s="440"/>
      <c r="O77" s="440"/>
      <c r="P77" s="440"/>
      <c r="Q77" s="440"/>
      <c r="R77" s="440"/>
      <c r="S77" s="440"/>
      <c r="T77" s="440"/>
      <c r="U77" s="440"/>
      <c r="V77" s="440"/>
      <c r="W77" s="440"/>
      <c r="X77" s="440"/>
      <c r="Y77" s="440"/>
      <c r="Z77" s="440"/>
      <c r="AA77" s="440"/>
    </row>
    <row r="78" spans="1:27" ht="15" customHeight="1" x14ac:dyDescent="0.15">
      <c r="A78" s="19"/>
      <c r="B78" s="19"/>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440"/>
      <c r="AA78" s="440"/>
    </row>
    <row r="79" spans="1:27" x14ac:dyDescent="0.15">
      <c r="B79" s="111"/>
      <c r="C79" s="111"/>
      <c r="D79" s="14"/>
      <c r="E79" s="14"/>
      <c r="F79" s="14"/>
      <c r="G79" s="14"/>
      <c r="H79" s="14"/>
      <c r="I79" s="14"/>
      <c r="J79" s="14"/>
      <c r="K79" s="14"/>
      <c r="L79" s="14"/>
      <c r="M79" s="14"/>
      <c r="N79" s="14"/>
      <c r="O79" s="14"/>
      <c r="P79" s="14"/>
      <c r="Q79" s="14"/>
      <c r="X79" s="415" t="s">
        <v>135</v>
      </c>
      <c r="Y79" s="415"/>
      <c r="Z79" s="415"/>
      <c r="AA79" s="415"/>
    </row>
    <row r="80" spans="1:27" ht="31.5" customHeight="1" x14ac:dyDescent="0.15">
      <c r="B80" s="111"/>
      <c r="C80" s="111"/>
      <c r="D80" s="111"/>
      <c r="E80" s="111"/>
      <c r="F80" s="111"/>
      <c r="G80" s="111"/>
      <c r="H80" s="111"/>
      <c r="I80" s="111"/>
      <c r="J80" s="111"/>
      <c r="K80" s="111"/>
      <c r="L80" s="14"/>
      <c r="M80" s="14"/>
      <c r="N80" s="14"/>
      <c r="O80" s="14"/>
      <c r="S80" s="76"/>
      <c r="X80" s="415">
        <f>$X$2</f>
        <v>0</v>
      </c>
      <c r="Y80" s="415"/>
      <c r="Z80" s="415"/>
      <c r="AA80" s="415"/>
    </row>
    <row r="82" spans="1:47" ht="24" customHeight="1" x14ac:dyDescent="0.15">
      <c r="A82" s="416" t="s">
        <v>144</v>
      </c>
      <c r="B82" s="416"/>
      <c r="C82" s="416"/>
      <c r="D82" s="416"/>
      <c r="E82" s="416"/>
      <c r="F82" s="416"/>
      <c r="G82" s="416"/>
      <c r="H82" s="416"/>
      <c r="I82" s="416"/>
      <c r="J82" s="416"/>
      <c r="K82" s="416"/>
      <c r="L82" s="416"/>
      <c r="M82" s="416"/>
      <c r="N82" s="416"/>
      <c r="O82" s="416"/>
      <c r="P82" s="416"/>
      <c r="Q82" s="416"/>
      <c r="R82" s="416"/>
      <c r="S82" s="416"/>
      <c r="T82" s="416"/>
      <c r="U82" s="416"/>
      <c r="V82" s="416"/>
      <c r="W82" s="416"/>
      <c r="X82" s="416"/>
      <c r="Y82" s="416"/>
      <c r="Z82" s="416"/>
      <c r="AA82" s="416"/>
    </row>
    <row r="83" spans="1:47" ht="12"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row>
    <row r="84" spans="1:47" s="6" customFormat="1" ht="15" x14ac:dyDescent="0.15">
      <c r="A84" s="14"/>
      <c r="B84" s="14"/>
      <c r="C84" s="14"/>
      <c r="D84" s="14"/>
      <c r="E84" s="14"/>
      <c r="F84" s="14"/>
      <c r="G84" s="14"/>
      <c r="H84" s="14"/>
      <c r="I84" s="112"/>
      <c r="J84" s="14"/>
      <c r="K84" s="16"/>
      <c r="L84" s="14"/>
      <c r="M84" s="14"/>
      <c r="N84" s="14"/>
      <c r="O84" s="14"/>
      <c r="P84" s="56"/>
      <c r="Q84" s="16"/>
      <c r="R84" s="16"/>
      <c r="S84" s="14"/>
      <c r="T84" s="14"/>
      <c r="U84" s="14"/>
      <c r="V84" s="14"/>
      <c r="W84" s="14"/>
      <c r="X84" s="14"/>
      <c r="Y84" s="14"/>
      <c r="Z84" s="14"/>
      <c r="AA84" s="14"/>
      <c r="AB84" s="12"/>
      <c r="AC84" s="12"/>
    </row>
    <row r="85" spans="1:47" ht="22.5" customHeight="1" x14ac:dyDescent="0.15">
      <c r="A85" s="417" t="s">
        <v>5</v>
      </c>
      <c r="B85" s="108" t="s">
        <v>90</v>
      </c>
      <c r="C85" s="521" t="str">
        <f>$C$7</f>
        <v>フクイケンシャカイフクシセンター</v>
      </c>
      <c r="D85" s="522"/>
      <c r="E85" s="522"/>
      <c r="F85" s="522"/>
      <c r="G85" s="522"/>
      <c r="H85" s="522"/>
      <c r="I85" s="523"/>
      <c r="J85" s="423" t="s">
        <v>137</v>
      </c>
      <c r="K85" s="424"/>
      <c r="L85" s="424"/>
      <c r="M85" s="424"/>
      <c r="N85" s="424"/>
      <c r="O85" s="425"/>
      <c r="P85" s="426" t="str">
        <f>$P$7</f>
        <v>会議</v>
      </c>
      <c r="Q85" s="427"/>
      <c r="R85" s="427"/>
      <c r="S85" s="427"/>
      <c r="T85" s="427"/>
      <c r="U85" s="427"/>
      <c r="V85" s="427"/>
      <c r="W85" s="427"/>
      <c r="X85" s="427"/>
      <c r="Y85" s="427"/>
      <c r="Z85" s="427"/>
      <c r="AA85" s="428"/>
      <c r="AE85" s="110"/>
      <c r="AF85" s="110"/>
      <c r="AG85" s="110"/>
      <c r="AH85" s="110"/>
      <c r="AI85" s="110"/>
      <c r="AJ85" s="110"/>
      <c r="AK85" s="110"/>
      <c r="AL85" s="110"/>
      <c r="AM85" s="110"/>
      <c r="AN85" s="110"/>
      <c r="AO85" s="110"/>
      <c r="AP85" s="110"/>
      <c r="AQ85" s="110"/>
      <c r="AR85" s="110"/>
      <c r="AS85" s="110"/>
      <c r="AT85" s="110"/>
      <c r="AU85" s="110"/>
    </row>
    <row r="86" spans="1:47" ht="22.5" customHeight="1" x14ac:dyDescent="0.15">
      <c r="A86" s="418"/>
      <c r="B86" s="48" t="s">
        <v>89</v>
      </c>
      <c r="C86" s="524" t="str">
        <f>$C$8</f>
        <v>福井県社会福祉センター</v>
      </c>
      <c r="D86" s="525"/>
      <c r="E86" s="525"/>
      <c r="F86" s="525"/>
      <c r="G86" s="525"/>
      <c r="H86" s="525"/>
      <c r="I86" s="526"/>
      <c r="J86" s="507" t="s">
        <v>139</v>
      </c>
      <c r="K86" s="508"/>
      <c r="L86" s="508"/>
      <c r="M86" s="508"/>
      <c r="N86" s="508"/>
      <c r="O86" s="509"/>
      <c r="P86" s="412" t="str">
        <f>$P$8</f>
        <v>第1回　福井県社会福祉センター利用会議</v>
      </c>
      <c r="Q86" s="413"/>
      <c r="R86" s="413"/>
      <c r="S86" s="413"/>
      <c r="T86" s="413"/>
      <c r="U86" s="413"/>
      <c r="V86" s="413"/>
      <c r="W86" s="413"/>
      <c r="X86" s="413"/>
      <c r="Y86" s="413"/>
      <c r="Z86" s="413"/>
      <c r="AA86" s="414"/>
    </row>
    <row r="87" spans="1:47" ht="22.5" customHeight="1" x14ac:dyDescent="0.15">
      <c r="A87" s="418"/>
      <c r="B87" s="432" t="s">
        <v>0</v>
      </c>
      <c r="C87" s="14" t="s">
        <v>39</v>
      </c>
      <c r="D87" s="120" t="str">
        <f>$D$9</f>
        <v>910</v>
      </c>
      <c r="E87" s="14" t="s">
        <v>14</v>
      </c>
      <c r="F87" s="533" t="str">
        <f>$F$9</f>
        <v>0026</v>
      </c>
      <c r="G87" s="534"/>
      <c r="H87" s="534"/>
      <c r="I87" s="535"/>
      <c r="J87" s="507" t="s">
        <v>136</v>
      </c>
      <c r="K87" s="508"/>
      <c r="L87" s="508"/>
      <c r="M87" s="508"/>
      <c r="N87" s="508"/>
      <c r="O87" s="509"/>
      <c r="P87" s="307"/>
      <c r="Q87" s="308" t="str">
        <f>$Q$9</f>
        <v>（</v>
      </c>
      <c r="R87" s="308">
        <f>$R$9</f>
        <v>1</v>
      </c>
      <c r="S87" s="308" t="str">
        <f>$S$9</f>
        <v>）本</v>
      </c>
      <c r="T87" s="308"/>
      <c r="U87" s="308"/>
      <c r="V87" s="308"/>
      <c r="W87" s="308"/>
      <c r="X87" s="308"/>
      <c r="Y87" s="308"/>
      <c r="Z87" s="308"/>
      <c r="AA87" s="309"/>
    </row>
    <row r="88" spans="1:47" ht="22.5" customHeight="1" x14ac:dyDescent="0.15">
      <c r="A88" s="418"/>
      <c r="B88" s="432"/>
      <c r="C88" s="536" t="str">
        <f>$C$10</f>
        <v>福井県福井市光陽2-3-22</v>
      </c>
      <c r="D88" s="537"/>
      <c r="E88" s="537"/>
      <c r="F88" s="537"/>
      <c r="G88" s="537"/>
      <c r="H88" s="537"/>
      <c r="I88" s="538"/>
      <c r="J88" s="49" t="s">
        <v>115</v>
      </c>
      <c r="K88" s="50"/>
      <c r="L88" s="50"/>
      <c r="M88" s="542">
        <f>$M$10</f>
        <v>10</v>
      </c>
      <c r="N88" s="542"/>
      <c r="O88" s="50" t="s">
        <v>129</v>
      </c>
      <c r="P88" s="50"/>
      <c r="Q88" s="50"/>
      <c r="R88" s="50"/>
      <c r="S88" s="50"/>
      <c r="T88" s="542">
        <f>$T$10</f>
        <v>10</v>
      </c>
      <c r="U88" s="542"/>
      <c r="V88" s="109"/>
      <c r="W88" s="109"/>
      <c r="X88" s="50" t="s">
        <v>128</v>
      </c>
      <c r="Y88" s="50"/>
      <c r="Z88" s="50"/>
      <c r="AA88" s="51"/>
    </row>
    <row r="89" spans="1:47" ht="22.5" customHeight="1" x14ac:dyDescent="0.15">
      <c r="A89" s="418"/>
      <c r="B89" s="432"/>
      <c r="C89" s="539"/>
      <c r="D89" s="540"/>
      <c r="E89" s="540"/>
      <c r="F89" s="540"/>
      <c r="G89" s="540"/>
      <c r="H89" s="540"/>
      <c r="I89" s="541"/>
      <c r="J89" s="507" t="s">
        <v>138</v>
      </c>
      <c r="K89" s="508"/>
      <c r="L89" s="508"/>
      <c r="M89" s="508"/>
      <c r="N89" s="508"/>
      <c r="O89" s="509"/>
      <c r="P89" s="412" t="str">
        <f>$P$11</f>
        <v>延長コードを1本借りたいです</v>
      </c>
      <c r="Q89" s="413"/>
      <c r="R89" s="413"/>
      <c r="S89" s="413"/>
      <c r="T89" s="413"/>
      <c r="U89" s="413"/>
      <c r="V89" s="413"/>
      <c r="W89" s="413"/>
      <c r="X89" s="413"/>
      <c r="Y89" s="413"/>
      <c r="Z89" s="413"/>
      <c r="AA89" s="414"/>
    </row>
    <row r="90" spans="1:47" ht="22.5" customHeight="1" x14ac:dyDescent="0.15">
      <c r="A90" s="419"/>
      <c r="B90" s="279" t="s">
        <v>6</v>
      </c>
      <c r="C90" s="527" t="str">
        <f>$C$12</f>
        <v>山田　太郎</v>
      </c>
      <c r="D90" s="528"/>
      <c r="E90" s="528"/>
      <c r="F90" s="528"/>
      <c r="G90" s="528"/>
      <c r="H90" s="528"/>
      <c r="I90" s="529"/>
      <c r="J90" s="279" t="s">
        <v>91</v>
      </c>
      <c r="K90" s="527" t="str">
        <f>$K$12</f>
        <v>山田　太郎</v>
      </c>
      <c r="L90" s="528"/>
      <c r="M90" s="528"/>
      <c r="N90" s="528"/>
      <c r="O90" s="528"/>
      <c r="P90" s="529"/>
      <c r="Q90" s="18" t="s">
        <v>31</v>
      </c>
      <c r="R90" s="121" t="str">
        <f>$R$12</f>
        <v>0776</v>
      </c>
      <c r="S90" s="20" t="s">
        <v>14</v>
      </c>
      <c r="T90" s="530" t="str">
        <f>$T$12</f>
        <v>24</v>
      </c>
      <c r="U90" s="531"/>
      <c r="V90" s="122"/>
      <c r="W90" s="122"/>
      <c r="X90" s="20" t="s">
        <v>14</v>
      </c>
      <c r="Y90" s="530" t="str">
        <f>$Y$12</f>
        <v>2339</v>
      </c>
      <c r="Z90" s="531"/>
      <c r="AA90" s="532"/>
    </row>
    <row r="91" spans="1:47" x14ac:dyDescent="0.15">
      <c r="A91" s="17"/>
      <c r="B91" s="10"/>
      <c r="C91" s="7"/>
      <c r="D91" s="8"/>
      <c r="E91" s="8"/>
      <c r="F91" s="8"/>
      <c r="G91" s="8"/>
      <c r="H91" s="8"/>
      <c r="I91" s="8"/>
      <c r="J91" s="7"/>
      <c r="K91" s="7"/>
      <c r="L91" s="8"/>
      <c r="M91" s="8"/>
      <c r="N91" s="8"/>
      <c r="O91" s="8"/>
      <c r="P91" s="8"/>
      <c r="Q91" s="8"/>
      <c r="R91" s="8"/>
      <c r="S91" s="8"/>
      <c r="T91" s="8"/>
      <c r="U91" s="8"/>
      <c r="V91" s="8"/>
      <c r="W91" s="8"/>
      <c r="X91" s="8"/>
      <c r="Y91" s="8"/>
      <c r="Z91" s="8"/>
      <c r="AA91" s="7"/>
    </row>
    <row r="92" spans="1:47" ht="27" customHeight="1" x14ac:dyDescent="0.15">
      <c r="A92" s="61" t="s">
        <v>35</v>
      </c>
      <c r="B92" s="61"/>
      <c r="C92" s="61"/>
      <c r="D92" s="61"/>
      <c r="E92" s="61"/>
      <c r="F92" s="61"/>
      <c r="G92" s="61"/>
      <c r="H92" s="61"/>
      <c r="I92" s="61"/>
      <c r="J92" s="9"/>
      <c r="K92" s="21"/>
      <c r="L92" s="105"/>
      <c r="M92" s="105"/>
      <c r="O92" s="105"/>
      <c r="R92" s="76"/>
      <c r="S92" s="76" t="str">
        <f>S14</f>
        <v>利用申込日：令和</v>
      </c>
      <c r="T92" s="76">
        <f t="shared" ref="T92:AA92" si="5">T14</f>
        <v>5</v>
      </c>
      <c r="U92" s="76" t="str">
        <f t="shared" si="5"/>
        <v>年</v>
      </c>
      <c r="V92" s="76">
        <f t="shared" si="5"/>
        <v>0</v>
      </c>
      <c r="W92" s="76">
        <f t="shared" si="5"/>
        <v>0</v>
      </c>
      <c r="X92" s="76">
        <f t="shared" si="5"/>
        <v>10</v>
      </c>
      <c r="Y92" s="76" t="str">
        <f t="shared" si="5"/>
        <v>月</v>
      </c>
      <c r="Z92" s="76">
        <f t="shared" si="5"/>
        <v>1</v>
      </c>
      <c r="AA92" s="76" t="str">
        <f t="shared" si="5"/>
        <v>日</v>
      </c>
      <c r="AB92" s="10"/>
    </row>
    <row r="93" spans="1:47" ht="29.25" customHeight="1" x14ac:dyDescent="0.15">
      <c r="C93" t="s">
        <v>150</v>
      </c>
      <c r="R93" s="76"/>
      <c r="S93" s="76" t="str">
        <f>S54</f>
        <v>請求日：令和</v>
      </c>
      <c r="T93" s="76">
        <f t="shared" ref="T93:AA93" si="6">T54</f>
        <v>0</v>
      </c>
      <c r="U93" s="76" t="str">
        <f t="shared" si="6"/>
        <v>年</v>
      </c>
      <c r="V93" s="76">
        <f t="shared" si="6"/>
        <v>0</v>
      </c>
      <c r="W93" s="76">
        <f t="shared" si="6"/>
        <v>0</v>
      </c>
      <c r="X93" s="76">
        <f t="shared" si="6"/>
        <v>0</v>
      </c>
      <c r="Y93" s="76" t="str">
        <f t="shared" si="6"/>
        <v>月</v>
      </c>
      <c r="Z93" s="76">
        <f t="shared" si="6"/>
        <v>0</v>
      </c>
      <c r="AA93" s="76" t="str">
        <f t="shared" si="6"/>
        <v>日</v>
      </c>
    </row>
    <row r="94" spans="1:47" ht="19.5" customHeight="1" thickBot="1" x14ac:dyDescent="0.2">
      <c r="C94" s="133" t="s">
        <v>142</v>
      </c>
      <c r="AA94" s="76" t="s">
        <v>122</v>
      </c>
    </row>
    <row r="95" spans="1:47" ht="30.75" customHeight="1" thickBot="1" x14ac:dyDescent="0.2">
      <c r="A95" s="371" t="s">
        <v>120</v>
      </c>
      <c r="B95" s="372"/>
      <c r="C95" s="372"/>
      <c r="D95" s="372"/>
      <c r="E95" s="372"/>
      <c r="F95" s="372"/>
      <c r="G95" s="372"/>
      <c r="H95" s="372"/>
      <c r="I95" s="372"/>
      <c r="J95" s="373"/>
      <c r="K95" s="374" t="str">
        <f>$K$17</f>
        <v/>
      </c>
      <c r="L95" s="374"/>
      <c r="M95" s="374"/>
      <c r="N95" s="374"/>
      <c r="O95" s="374"/>
      <c r="P95" s="374"/>
      <c r="Q95" s="374"/>
      <c r="R95" s="374"/>
      <c r="S95" s="374"/>
      <c r="T95" s="374"/>
      <c r="U95" s="374"/>
      <c r="V95" s="374"/>
      <c r="W95" s="374"/>
      <c r="X95" s="374"/>
      <c r="Y95" s="374"/>
      <c r="Z95" s="375" t="s">
        <v>12</v>
      </c>
      <c r="AA95" s="376"/>
    </row>
    <row r="96" spans="1:47" ht="37.5" customHeight="1" x14ac:dyDescent="0.15">
      <c r="A96" s="377" t="s">
        <v>1</v>
      </c>
      <c r="B96" s="378"/>
      <c r="C96" s="378"/>
      <c r="D96" s="378" t="s">
        <v>37</v>
      </c>
      <c r="E96" s="378"/>
      <c r="F96" s="378"/>
      <c r="G96" s="385"/>
      <c r="H96" s="384" t="s">
        <v>2</v>
      </c>
      <c r="I96" s="378"/>
      <c r="J96" s="385"/>
      <c r="K96" s="388" t="s">
        <v>38</v>
      </c>
      <c r="L96" s="280"/>
      <c r="M96" s="384" t="s">
        <v>11</v>
      </c>
      <c r="N96" s="378"/>
      <c r="O96" s="378"/>
      <c r="P96" s="378"/>
      <c r="Q96" s="390"/>
      <c r="R96" s="392" t="s">
        <v>134</v>
      </c>
      <c r="S96" s="393"/>
      <c r="T96" s="393"/>
      <c r="U96" s="393"/>
      <c r="V96" s="393"/>
      <c r="W96" s="393"/>
      <c r="X96" s="393"/>
      <c r="Y96" s="393"/>
      <c r="Z96" s="393"/>
      <c r="AA96" s="394"/>
    </row>
    <row r="97" spans="1:32" ht="27.75" customHeight="1" x14ac:dyDescent="0.15">
      <c r="A97" s="377"/>
      <c r="B97" s="378"/>
      <c r="C97" s="378"/>
      <c r="D97" s="378"/>
      <c r="E97" s="378"/>
      <c r="F97" s="378"/>
      <c r="G97" s="385"/>
      <c r="H97" s="384"/>
      <c r="I97" s="378"/>
      <c r="J97" s="385"/>
      <c r="K97" s="388"/>
      <c r="L97" s="280"/>
      <c r="M97" s="384"/>
      <c r="N97" s="378"/>
      <c r="O97" s="378"/>
      <c r="P97" s="378"/>
      <c r="Q97" s="390"/>
      <c r="R97" s="395" t="s">
        <v>131</v>
      </c>
      <c r="S97" s="396"/>
      <c r="T97" s="396"/>
      <c r="U97" s="396"/>
      <c r="V97" s="396"/>
      <c r="W97" s="396"/>
      <c r="X97" s="396"/>
      <c r="Y97" s="396"/>
      <c r="Z97" s="396"/>
      <c r="AA97" s="397"/>
    </row>
    <row r="98" spans="1:32" ht="27" customHeight="1" x14ac:dyDescent="0.15">
      <c r="A98" s="379"/>
      <c r="B98" s="380"/>
      <c r="C98" s="380"/>
      <c r="D98" s="380"/>
      <c r="E98" s="380"/>
      <c r="F98" s="380"/>
      <c r="G98" s="387"/>
      <c r="H98" s="386"/>
      <c r="I98" s="380"/>
      <c r="J98" s="387"/>
      <c r="K98" s="389"/>
      <c r="L98" s="281"/>
      <c r="M98" s="386"/>
      <c r="N98" s="380"/>
      <c r="O98" s="380"/>
      <c r="P98" s="380"/>
      <c r="Q98" s="391"/>
      <c r="R98" s="367" t="s">
        <v>2</v>
      </c>
      <c r="S98" s="368"/>
      <c r="T98" s="368"/>
      <c r="U98" s="368"/>
      <c r="V98" s="89"/>
      <c r="W98" s="89"/>
      <c r="X98" s="369" t="s">
        <v>130</v>
      </c>
      <c r="Y98" s="369"/>
      <c r="Z98" s="369"/>
      <c r="AA98" s="370"/>
    </row>
    <row r="99" spans="1:32" ht="30" customHeight="1" x14ac:dyDescent="0.15">
      <c r="A99" s="543" t="str">
        <f>$A$21</f>
        <v>1階　大会議室</v>
      </c>
      <c r="B99" s="544"/>
      <c r="C99" s="544"/>
      <c r="D99" s="113">
        <f>$D$21</f>
        <v>11</v>
      </c>
      <c r="E99" s="88" t="s">
        <v>8</v>
      </c>
      <c r="F99" s="114">
        <f>$F$21</f>
        <v>4</v>
      </c>
      <c r="G99" s="87" t="s">
        <v>9</v>
      </c>
      <c r="H99" s="115" t="str">
        <f>$H$21</f>
        <v>09:00</v>
      </c>
      <c r="I99" s="70" t="s">
        <v>10</v>
      </c>
      <c r="J99" s="116" t="str">
        <f>$J$21</f>
        <v>17:00</v>
      </c>
      <c r="K99" s="117">
        <f>$K$21</f>
        <v>0.4375</v>
      </c>
      <c r="L99" s="115"/>
      <c r="M99" s="545" t="str">
        <f>$M$21</f>
        <v/>
      </c>
      <c r="N99" s="546"/>
      <c r="O99" s="546"/>
      <c r="P99" s="546"/>
      <c r="Q99" s="91"/>
      <c r="R99" s="106">
        <f>$R$21</f>
        <v>0.54166666666666663</v>
      </c>
      <c r="S99" s="71" t="s">
        <v>10</v>
      </c>
      <c r="T99" s="547">
        <f>$T$21</f>
        <v>0.70833333333333337</v>
      </c>
      <c r="U99" s="548"/>
      <c r="V99" s="102">
        <f>T99-R99</f>
        <v>0.16666666666666674</v>
      </c>
      <c r="W99" s="118">
        <f>V99*24</f>
        <v>4.0000000000000018</v>
      </c>
      <c r="X99" s="549" t="str">
        <f>$X$21</f>
        <v/>
      </c>
      <c r="Y99" s="550"/>
      <c r="Z99" s="550"/>
      <c r="AA99" s="93"/>
      <c r="AD99" s="98"/>
      <c r="AE99" s="98"/>
      <c r="AF99" s="99"/>
    </row>
    <row r="100" spans="1:32" ht="30" customHeight="1" x14ac:dyDescent="0.15">
      <c r="A100" s="543" t="str">
        <f>$A$22</f>
        <v>3階　視聴覚室</v>
      </c>
      <c r="B100" s="544"/>
      <c r="C100" s="544"/>
      <c r="D100" s="113">
        <f>$D$22</f>
        <v>11</v>
      </c>
      <c r="E100" s="88" t="s">
        <v>8</v>
      </c>
      <c r="F100" s="114">
        <f>$F$22</f>
        <v>5</v>
      </c>
      <c r="G100" s="87" t="s">
        <v>9</v>
      </c>
      <c r="H100" s="115" t="str">
        <f>$H$22</f>
        <v>17:00</v>
      </c>
      <c r="I100" s="70" t="s">
        <v>10</v>
      </c>
      <c r="J100" s="116" t="str">
        <f>$J$22</f>
        <v>21:00</v>
      </c>
      <c r="K100" s="117" t="str">
        <f>$K$22</f>
        <v>18:00</v>
      </c>
      <c r="L100" s="115"/>
      <c r="M100" s="545" t="str">
        <f>$M$22</f>
        <v/>
      </c>
      <c r="N100" s="546"/>
      <c r="O100" s="546"/>
      <c r="P100" s="546"/>
      <c r="Q100" s="91"/>
      <c r="R100" s="106">
        <f>$R$22</f>
        <v>0</v>
      </c>
      <c r="S100" s="71" t="s">
        <v>10</v>
      </c>
      <c r="T100" s="547">
        <f>$T$22</f>
        <v>0</v>
      </c>
      <c r="U100" s="548"/>
      <c r="V100" s="102">
        <f>T100-R100</f>
        <v>0</v>
      </c>
      <c r="W100" s="118">
        <f>V100*24</f>
        <v>0</v>
      </c>
      <c r="X100" s="549" t="str">
        <f>$X$22</f>
        <v/>
      </c>
      <c r="Y100" s="550"/>
      <c r="Z100" s="550"/>
      <c r="AA100" s="93"/>
    </row>
    <row r="101" spans="1:32" ht="30" customHeight="1" x14ac:dyDescent="0.15">
      <c r="A101" s="543">
        <f>$A$23</f>
        <v>0</v>
      </c>
      <c r="B101" s="544"/>
      <c r="C101" s="544"/>
      <c r="D101" s="113">
        <f>$D$23</f>
        <v>0</v>
      </c>
      <c r="E101" s="88" t="s">
        <v>8</v>
      </c>
      <c r="F101" s="114">
        <f>$F$23</f>
        <v>0</v>
      </c>
      <c r="G101" s="87" t="s">
        <v>9</v>
      </c>
      <c r="H101" s="115">
        <f>$H$23</f>
        <v>0</v>
      </c>
      <c r="I101" s="70" t="s">
        <v>10</v>
      </c>
      <c r="J101" s="116">
        <f>$J$23</f>
        <v>0</v>
      </c>
      <c r="K101" s="117">
        <f>$K$23</f>
        <v>0</v>
      </c>
      <c r="L101" s="115"/>
      <c r="M101" s="545" t="str">
        <f>$M$23</f>
        <v/>
      </c>
      <c r="N101" s="546"/>
      <c r="O101" s="546"/>
      <c r="P101" s="546"/>
      <c r="Q101" s="91"/>
      <c r="R101" s="106">
        <f>$R$23</f>
        <v>0</v>
      </c>
      <c r="S101" s="71" t="s">
        <v>10</v>
      </c>
      <c r="T101" s="547">
        <f>$T$23</f>
        <v>0</v>
      </c>
      <c r="U101" s="548"/>
      <c r="V101" s="102">
        <f t="shared" ref="V101:V108" si="7">T101-R101</f>
        <v>0</v>
      </c>
      <c r="W101" s="118">
        <f t="shared" ref="W101:W108" si="8">V101*24</f>
        <v>0</v>
      </c>
      <c r="X101" s="549" t="str">
        <f>$X$23</f>
        <v/>
      </c>
      <c r="Y101" s="550"/>
      <c r="Z101" s="550"/>
      <c r="AA101" s="93"/>
    </row>
    <row r="102" spans="1:32" ht="30" customHeight="1" x14ac:dyDescent="0.15">
      <c r="A102" s="543">
        <f>$A$24</f>
        <v>0</v>
      </c>
      <c r="B102" s="544"/>
      <c r="C102" s="544"/>
      <c r="D102" s="113">
        <f>$D$24</f>
        <v>0</v>
      </c>
      <c r="E102" s="88" t="s">
        <v>8</v>
      </c>
      <c r="F102" s="114">
        <f>$F$24</f>
        <v>0</v>
      </c>
      <c r="G102" s="87" t="s">
        <v>9</v>
      </c>
      <c r="H102" s="115">
        <f>$H$24</f>
        <v>0</v>
      </c>
      <c r="I102" s="70" t="s">
        <v>10</v>
      </c>
      <c r="J102" s="116">
        <f>$J$24</f>
        <v>0</v>
      </c>
      <c r="K102" s="117">
        <f>$K$24</f>
        <v>0</v>
      </c>
      <c r="L102" s="115"/>
      <c r="M102" s="545" t="str">
        <f>$M$24</f>
        <v/>
      </c>
      <c r="N102" s="546"/>
      <c r="O102" s="546"/>
      <c r="P102" s="546"/>
      <c r="Q102" s="91"/>
      <c r="R102" s="106">
        <f>$R$24</f>
        <v>0</v>
      </c>
      <c r="S102" s="71" t="s">
        <v>10</v>
      </c>
      <c r="T102" s="547">
        <f>$T$24</f>
        <v>0</v>
      </c>
      <c r="U102" s="548"/>
      <c r="V102" s="102">
        <f t="shared" si="7"/>
        <v>0</v>
      </c>
      <c r="W102" s="118">
        <f t="shared" si="8"/>
        <v>0</v>
      </c>
      <c r="X102" s="549" t="str">
        <f>$X$24</f>
        <v/>
      </c>
      <c r="Y102" s="550"/>
      <c r="Z102" s="550"/>
      <c r="AA102" s="93"/>
    </row>
    <row r="103" spans="1:32" ht="30" customHeight="1" x14ac:dyDescent="0.15">
      <c r="A103" s="543">
        <f>$A$25</f>
        <v>0</v>
      </c>
      <c r="B103" s="544"/>
      <c r="C103" s="544"/>
      <c r="D103" s="113">
        <f>$D$25</f>
        <v>0</v>
      </c>
      <c r="E103" s="88" t="s">
        <v>8</v>
      </c>
      <c r="F103" s="114">
        <f>$F$25</f>
        <v>0</v>
      </c>
      <c r="G103" s="87" t="s">
        <v>9</v>
      </c>
      <c r="H103" s="115">
        <f>$H$25</f>
        <v>0</v>
      </c>
      <c r="I103" s="70" t="s">
        <v>10</v>
      </c>
      <c r="J103" s="116">
        <f>$J$25</f>
        <v>0</v>
      </c>
      <c r="K103" s="117">
        <f>$K$25</f>
        <v>0</v>
      </c>
      <c r="L103" s="115"/>
      <c r="M103" s="545" t="str">
        <f>$M$25</f>
        <v/>
      </c>
      <c r="N103" s="546"/>
      <c r="O103" s="546"/>
      <c r="P103" s="546"/>
      <c r="Q103" s="91"/>
      <c r="R103" s="106">
        <f>$R$25</f>
        <v>0</v>
      </c>
      <c r="S103" s="71" t="s">
        <v>10</v>
      </c>
      <c r="T103" s="547">
        <f>$T$25</f>
        <v>0</v>
      </c>
      <c r="U103" s="548"/>
      <c r="V103" s="102">
        <f t="shared" si="7"/>
        <v>0</v>
      </c>
      <c r="W103" s="118">
        <f t="shared" si="8"/>
        <v>0</v>
      </c>
      <c r="X103" s="549" t="str">
        <f>$X$25</f>
        <v/>
      </c>
      <c r="Y103" s="550"/>
      <c r="Z103" s="550"/>
      <c r="AA103" s="93"/>
    </row>
    <row r="104" spans="1:32" ht="30" customHeight="1" x14ac:dyDescent="0.15">
      <c r="A104" s="543">
        <f>$A$26</f>
        <v>0</v>
      </c>
      <c r="B104" s="544"/>
      <c r="C104" s="544"/>
      <c r="D104" s="113">
        <f>$D$26</f>
        <v>0</v>
      </c>
      <c r="E104" s="88" t="s">
        <v>8</v>
      </c>
      <c r="F104" s="114">
        <f>$F$26</f>
        <v>0</v>
      </c>
      <c r="G104" s="87" t="s">
        <v>9</v>
      </c>
      <c r="H104" s="115">
        <f>$H$26</f>
        <v>0</v>
      </c>
      <c r="I104" s="70" t="s">
        <v>10</v>
      </c>
      <c r="J104" s="116">
        <f>$J$26</f>
        <v>0</v>
      </c>
      <c r="K104" s="117">
        <f>$K$26</f>
        <v>0</v>
      </c>
      <c r="L104" s="115"/>
      <c r="M104" s="545" t="str">
        <f>$M$26</f>
        <v/>
      </c>
      <c r="N104" s="546"/>
      <c r="O104" s="546"/>
      <c r="P104" s="546"/>
      <c r="Q104" s="91"/>
      <c r="R104" s="106">
        <f>$R$26</f>
        <v>0</v>
      </c>
      <c r="S104" s="71" t="s">
        <v>10</v>
      </c>
      <c r="T104" s="547">
        <f>$T$26</f>
        <v>0</v>
      </c>
      <c r="U104" s="548"/>
      <c r="V104" s="102">
        <f t="shared" si="7"/>
        <v>0</v>
      </c>
      <c r="W104" s="118">
        <f t="shared" si="8"/>
        <v>0</v>
      </c>
      <c r="X104" s="549" t="str">
        <f>$X$26</f>
        <v/>
      </c>
      <c r="Y104" s="550"/>
      <c r="Z104" s="550"/>
      <c r="AA104" s="93"/>
    </row>
    <row r="105" spans="1:32" ht="30" customHeight="1" x14ac:dyDescent="0.15">
      <c r="A105" s="543">
        <f>$A$27</f>
        <v>0</v>
      </c>
      <c r="B105" s="544"/>
      <c r="C105" s="544"/>
      <c r="D105" s="113">
        <f>$D$27</f>
        <v>0</v>
      </c>
      <c r="E105" s="88" t="s">
        <v>8</v>
      </c>
      <c r="F105" s="114">
        <f>$F$27</f>
        <v>0</v>
      </c>
      <c r="G105" s="87" t="s">
        <v>9</v>
      </c>
      <c r="H105" s="115">
        <f>$H$27</f>
        <v>0</v>
      </c>
      <c r="I105" s="70" t="s">
        <v>10</v>
      </c>
      <c r="J105" s="116">
        <f>$J$27</f>
        <v>0</v>
      </c>
      <c r="K105" s="117">
        <f>$K$27</f>
        <v>0</v>
      </c>
      <c r="L105" s="115"/>
      <c r="M105" s="545" t="str">
        <f>$M$27</f>
        <v/>
      </c>
      <c r="N105" s="546"/>
      <c r="O105" s="546"/>
      <c r="P105" s="546"/>
      <c r="Q105" s="91"/>
      <c r="R105" s="106">
        <f>$R$27</f>
        <v>0</v>
      </c>
      <c r="S105" s="71" t="s">
        <v>10</v>
      </c>
      <c r="T105" s="547">
        <f>$T$27</f>
        <v>0</v>
      </c>
      <c r="U105" s="548"/>
      <c r="V105" s="102">
        <f t="shared" si="7"/>
        <v>0</v>
      </c>
      <c r="W105" s="118">
        <f t="shared" si="8"/>
        <v>0</v>
      </c>
      <c r="X105" s="549" t="str">
        <f>$X$27</f>
        <v/>
      </c>
      <c r="Y105" s="550"/>
      <c r="Z105" s="550"/>
      <c r="AA105" s="93"/>
    </row>
    <row r="106" spans="1:32" ht="30" customHeight="1" x14ac:dyDescent="0.15">
      <c r="A106" s="543">
        <f>$A$28</f>
        <v>0</v>
      </c>
      <c r="B106" s="544"/>
      <c r="C106" s="544"/>
      <c r="D106" s="113">
        <f>$D$28</f>
        <v>0</v>
      </c>
      <c r="E106" s="88" t="s">
        <v>8</v>
      </c>
      <c r="F106" s="114">
        <f>$F$28</f>
        <v>0</v>
      </c>
      <c r="G106" s="87" t="s">
        <v>9</v>
      </c>
      <c r="H106" s="115">
        <f>$H$28</f>
        <v>0</v>
      </c>
      <c r="I106" s="70" t="s">
        <v>10</v>
      </c>
      <c r="J106" s="116">
        <f>$J$28</f>
        <v>0</v>
      </c>
      <c r="K106" s="117">
        <f>$K$28</f>
        <v>0</v>
      </c>
      <c r="L106" s="115"/>
      <c r="M106" s="545" t="str">
        <f>$M$28</f>
        <v/>
      </c>
      <c r="N106" s="546"/>
      <c r="O106" s="546"/>
      <c r="P106" s="546"/>
      <c r="Q106" s="91"/>
      <c r="R106" s="106">
        <f>$R$28</f>
        <v>0</v>
      </c>
      <c r="S106" s="71" t="s">
        <v>10</v>
      </c>
      <c r="T106" s="547">
        <f>$T$28</f>
        <v>0</v>
      </c>
      <c r="U106" s="548"/>
      <c r="V106" s="102">
        <f t="shared" si="7"/>
        <v>0</v>
      </c>
      <c r="W106" s="118">
        <f t="shared" si="8"/>
        <v>0</v>
      </c>
      <c r="X106" s="549" t="str">
        <f>$X$28</f>
        <v/>
      </c>
      <c r="Y106" s="550"/>
      <c r="Z106" s="550"/>
      <c r="AA106" s="93"/>
    </row>
    <row r="107" spans="1:32" ht="30" customHeight="1" x14ac:dyDescent="0.15">
      <c r="A107" s="543">
        <f>$A$29</f>
        <v>0</v>
      </c>
      <c r="B107" s="544"/>
      <c r="C107" s="544"/>
      <c r="D107" s="113">
        <f>$D$29</f>
        <v>0</v>
      </c>
      <c r="E107" s="88" t="s">
        <v>8</v>
      </c>
      <c r="F107" s="114">
        <f>$F$29</f>
        <v>0</v>
      </c>
      <c r="G107" s="87" t="s">
        <v>9</v>
      </c>
      <c r="H107" s="115">
        <f>$H$29</f>
        <v>0</v>
      </c>
      <c r="I107" s="70" t="s">
        <v>10</v>
      </c>
      <c r="J107" s="116">
        <f>$J$29</f>
        <v>0</v>
      </c>
      <c r="K107" s="117">
        <f>$K$29</f>
        <v>0</v>
      </c>
      <c r="L107" s="115"/>
      <c r="M107" s="545" t="str">
        <f>$M$29</f>
        <v/>
      </c>
      <c r="N107" s="546"/>
      <c r="O107" s="546"/>
      <c r="P107" s="546"/>
      <c r="Q107" s="91"/>
      <c r="R107" s="106">
        <f>$R$29</f>
        <v>0</v>
      </c>
      <c r="S107" s="71" t="s">
        <v>10</v>
      </c>
      <c r="T107" s="547">
        <f>$T$29</f>
        <v>0</v>
      </c>
      <c r="U107" s="548"/>
      <c r="V107" s="102">
        <f t="shared" si="7"/>
        <v>0</v>
      </c>
      <c r="W107" s="118">
        <f t="shared" si="8"/>
        <v>0</v>
      </c>
      <c r="X107" s="549" t="str">
        <f>$X$29</f>
        <v/>
      </c>
      <c r="Y107" s="550"/>
      <c r="Z107" s="550"/>
      <c r="AA107" s="93"/>
    </row>
    <row r="108" spans="1:32" ht="30" customHeight="1" x14ac:dyDescent="0.15">
      <c r="A108" s="543">
        <f>$A$30</f>
        <v>0</v>
      </c>
      <c r="B108" s="544"/>
      <c r="C108" s="544"/>
      <c r="D108" s="113">
        <f>$D$30</f>
        <v>0</v>
      </c>
      <c r="E108" s="88" t="s">
        <v>8</v>
      </c>
      <c r="F108" s="114">
        <f>$F$30</f>
        <v>0</v>
      </c>
      <c r="G108" s="87" t="s">
        <v>9</v>
      </c>
      <c r="H108" s="115">
        <f>$H$30</f>
        <v>0</v>
      </c>
      <c r="I108" s="70" t="s">
        <v>10</v>
      </c>
      <c r="J108" s="116">
        <f>$J$30</f>
        <v>0</v>
      </c>
      <c r="K108" s="117">
        <f>$K$30</f>
        <v>0</v>
      </c>
      <c r="L108" s="115"/>
      <c r="M108" s="545" t="str">
        <f>$M$30</f>
        <v/>
      </c>
      <c r="N108" s="546"/>
      <c r="O108" s="546"/>
      <c r="P108" s="546"/>
      <c r="Q108" s="91"/>
      <c r="R108" s="106">
        <f>$R$30</f>
        <v>0</v>
      </c>
      <c r="S108" s="71" t="s">
        <v>10</v>
      </c>
      <c r="T108" s="547">
        <f>$T$30</f>
        <v>0</v>
      </c>
      <c r="U108" s="548"/>
      <c r="V108" s="102">
        <f t="shared" si="7"/>
        <v>0</v>
      </c>
      <c r="W108" s="118">
        <f t="shared" si="8"/>
        <v>0</v>
      </c>
      <c r="X108" s="549" t="str">
        <f>$X$30</f>
        <v/>
      </c>
      <c r="Y108" s="550"/>
      <c r="Z108" s="550"/>
      <c r="AA108" s="93"/>
    </row>
    <row r="109" spans="1:32" ht="30" customHeight="1" x14ac:dyDescent="0.15">
      <c r="A109" s="358" t="s">
        <v>13</v>
      </c>
      <c r="B109" s="359"/>
      <c r="C109" s="359"/>
      <c r="D109" s="360"/>
      <c r="E109" s="361"/>
      <c r="F109" s="361"/>
      <c r="G109" s="361"/>
      <c r="H109" s="361"/>
      <c r="I109" s="361"/>
      <c r="J109" s="361"/>
      <c r="K109" s="362"/>
      <c r="L109" s="101"/>
      <c r="M109" s="551" t="str">
        <f>$M$31</f>
        <v/>
      </c>
      <c r="N109" s="552"/>
      <c r="O109" s="552"/>
      <c r="P109" s="552"/>
      <c r="Q109" s="92" t="s">
        <v>12</v>
      </c>
      <c r="R109" s="95" t="s">
        <v>140</v>
      </c>
      <c r="S109" s="96"/>
      <c r="T109" s="96"/>
      <c r="U109" s="97"/>
      <c r="V109" s="101"/>
      <c r="W109" s="101"/>
      <c r="X109" s="553" t="str">
        <f>$X$31</f>
        <v/>
      </c>
      <c r="Y109" s="554"/>
      <c r="Z109" s="554"/>
      <c r="AA109" s="94" t="s">
        <v>12</v>
      </c>
    </row>
    <row r="110" spans="1:32" ht="30" customHeight="1" x14ac:dyDescent="0.15">
      <c r="A110" s="340" t="s">
        <v>121</v>
      </c>
      <c r="B110" s="341"/>
      <c r="C110" s="341"/>
      <c r="D110" s="342" t="str">
        <f>$D$32</f>
        <v/>
      </c>
      <c r="E110" s="343"/>
      <c r="F110" s="343"/>
      <c r="G110" s="343"/>
      <c r="H110" s="343"/>
      <c r="I110" s="343"/>
      <c r="J110" s="75" t="s">
        <v>12</v>
      </c>
      <c r="K110" s="344" t="s">
        <v>440</v>
      </c>
      <c r="L110" s="345"/>
      <c r="M110" s="345"/>
      <c r="N110" s="345"/>
      <c r="O110" s="345"/>
      <c r="P110" s="555" t="str">
        <f>$P$32</f>
        <v/>
      </c>
      <c r="Q110" s="556"/>
      <c r="R110" s="556"/>
      <c r="S110" s="556"/>
      <c r="T110" s="556"/>
      <c r="U110" s="556"/>
      <c r="V110" s="556"/>
      <c r="W110" s="556"/>
      <c r="X110" s="556"/>
      <c r="Y110" s="119"/>
      <c r="Z110" s="348" t="s">
        <v>12</v>
      </c>
      <c r="AA110" s="349"/>
    </row>
    <row r="111" spans="1:32" ht="12" customHeight="1" x14ac:dyDescent="0.15">
      <c r="A111" s="123"/>
      <c r="B111" s="57"/>
      <c r="C111" s="57"/>
      <c r="D111" s="124"/>
      <c r="E111" s="125"/>
      <c r="F111" s="125"/>
      <c r="G111" s="125"/>
      <c r="H111" s="125"/>
      <c r="I111" s="125"/>
      <c r="J111" s="126"/>
      <c r="K111" s="127"/>
      <c r="L111" s="127"/>
      <c r="M111" s="127"/>
      <c r="N111" s="127"/>
      <c r="O111" s="127"/>
      <c r="P111" s="128"/>
      <c r="Q111" s="128"/>
      <c r="R111" s="128"/>
      <c r="S111" s="128"/>
      <c r="T111" s="128"/>
      <c r="U111" s="128"/>
      <c r="V111" s="128"/>
      <c r="W111" s="128"/>
      <c r="X111" s="128"/>
      <c r="Y111" s="125"/>
      <c r="Z111" s="61"/>
      <c r="AA111" s="61"/>
    </row>
    <row r="112" spans="1:32" ht="15.75" customHeight="1" x14ac:dyDescent="0.15">
      <c r="A112" s="441" t="s">
        <v>33</v>
      </c>
      <c r="B112" s="441"/>
      <c r="C112" s="441"/>
      <c r="D112" s="441"/>
      <c r="E112" s="557" t="s">
        <v>113</v>
      </c>
      <c r="F112" s="557"/>
      <c r="G112" s="557"/>
      <c r="H112" s="557"/>
      <c r="I112" s="557"/>
      <c r="J112" s="557"/>
      <c r="K112" s="557"/>
      <c r="L112" s="557"/>
      <c r="M112" s="557"/>
      <c r="N112" s="557"/>
      <c r="O112" s="557"/>
      <c r="P112" s="557"/>
      <c r="Q112" s="557"/>
      <c r="R112" s="557"/>
      <c r="S112" s="557"/>
      <c r="T112" s="557"/>
      <c r="U112" s="557"/>
      <c r="V112" s="557"/>
      <c r="W112" s="557"/>
      <c r="X112" s="557"/>
      <c r="Y112" s="557"/>
      <c r="Z112" s="557"/>
      <c r="AA112" s="557"/>
    </row>
    <row r="113" spans="1:47" ht="15.75" customHeight="1" x14ac:dyDescent="0.15">
      <c r="A113" s="441" t="s">
        <v>27</v>
      </c>
      <c r="B113" s="441"/>
      <c r="C113" s="441"/>
      <c r="D113" s="441"/>
      <c r="E113" s="441" t="s">
        <v>40</v>
      </c>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row>
    <row r="114" spans="1:47" ht="15.75" customHeight="1" x14ac:dyDescent="0.15">
      <c r="A114" s="441" t="s">
        <v>26</v>
      </c>
      <c r="B114" s="441"/>
      <c r="C114" s="441"/>
      <c r="D114" s="441"/>
      <c r="E114" s="441" t="s">
        <v>41</v>
      </c>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row>
    <row r="115" spans="1:47" ht="15.75" customHeight="1" x14ac:dyDescent="0.15">
      <c r="A115" s="14"/>
      <c r="B115" s="14"/>
      <c r="C115" s="14"/>
      <c r="D115" s="14"/>
      <c r="E115" s="438" t="s">
        <v>32</v>
      </c>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row>
    <row r="116" spans="1:47" ht="15.75" customHeight="1" x14ac:dyDescent="0.15">
      <c r="A116" s="439" t="s">
        <v>34</v>
      </c>
      <c r="B116" s="439"/>
      <c r="C116" s="440" t="s">
        <v>143</v>
      </c>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row>
    <row r="117" spans="1:47" ht="15" customHeight="1" x14ac:dyDescent="0.15">
      <c r="A117" s="19"/>
      <c r="B117" s="19"/>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row>
    <row r="118" spans="1:47" x14ac:dyDescent="0.15">
      <c r="B118" s="111"/>
      <c r="C118" s="111"/>
      <c r="D118" s="14"/>
      <c r="E118" s="14"/>
      <c r="F118" s="14"/>
      <c r="G118" s="14"/>
      <c r="H118" s="14"/>
      <c r="I118" s="14"/>
      <c r="J118" s="14"/>
      <c r="K118" s="14"/>
      <c r="L118" s="14"/>
      <c r="M118" s="14"/>
      <c r="N118" s="14"/>
      <c r="O118" s="14"/>
      <c r="P118" s="14"/>
      <c r="Q118" s="14"/>
      <c r="X118" s="415" t="s">
        <v>135</v>
      </c>
      <c r="Y118" s="415"/>
      <c r="Z118" s="415"/>
      <c r="AA118" s="415"/>
    </row>
    <row r="119" spans="1:47" ht="31.5" customHeight="1" x14ac:dyDescent="0.15">
      <c r="B119" s="111"/>
      <c r="C119" s="111"/>
      <c r="D119" s="111"/>
      <c r="E119" s="111"/>
      <c r="F119" s="111"/>
      <c r="G119" s="111"/>
      <c r="H119" s="111"/>
      <c r="I119" s="111"/>
      <c r="J119" s="111"/>
      <c r="K119" s="111"/>
      <c r="L119" s="14"/>
      <c r="M119" s="14"/>
      <c r="N119" s="14"/>
      <c r="O119" s="14"/>
      <c r="S119" s="76"/>
      <c r="X119" s="415">
        <f>$X$2</f>
        <v>0</v>
      </c>
      <c r="Y119" s="415"/>
      <c r="Z119" s="415"/>
      <c r="AA119" s="415"/>
    </row>
    <row r="121" spans="1:47" ht="24" customHeight="1" x14ac:dyDescent="0.15">
      <c r="A121" s="416" t="s">
        <v>145</v>
      </c>
      <c r="B121" s="416"/>
      <c r="C121" s="416"/>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row>
    <row r="122" spans="1:47" ht="12"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47" s="6" customFormat="1" ht="15" x14ac:dyDescent="0.15">
      <c r="A123" s="14"/>
      <c r="B123" s="14"/>
      <c r="C123" s="14"/>
      <c r="D123" s="14"/>
      <c r="E123" s="14"/>
      <c r="F123" s="14"/>
      <c r="G123" s="14"/>
      <c r="H123" s="14"/>
      <c r="I123" s="112"/>
      <c r="J123" s="14"/>
      <c r="K123" s="16"/>
      <c r="L123" s="14"/>
      <c r="M123" s="14"/>
      <c r="N123" s="14"/>
      <c r="O123" s="14"/>
      <c r="P123" s="56"/>
      <c r="Q123" s="16"/>
      <c r="R123" s="16"/>
      <c r="S123" s="14"/>
      <c r="T123" s="14"/>
      <c r="U123" s="14"/>
      <c r="V123" s="14"/>
      <c r="W123" s="14"/>
      <c r="X123" s="14"/>
      <c r="Y123" s="14"/>
      <c r="Z123" s="14"/>
      <c r="AA123" s="14"/>
      <c r="AB123" s="12"/>
      <c r="AC123" s="12"/>
    </row>
    <row r="124" spans="1:47" ht="22.5" customHeight="1" x14ac:dyDescent="0.15">
      <c r="A124" s="417" t="s">
        <v>5</v>
      </c>
      <c r="B124" s="108" t="s">
        <v>90</v>
      </c>
      <c r="C124" s="521" t="str">
        <f>$C$7</f>
        <v>フクイケンシャカイフクシセンター</v>
      </c>
      <c r="D124" s="522"/>
      <c r="E124" s="522"/>
      <c r="F124" s="522"/>
      <c r="G124" s="522"/>
      <c r="H124" s="522"/>
      <c r="I124" s="523"/>
      <c r="J124" s="423" t="s">
        <v>137</v>
      </c>
      <c r="K124" s="424"/>
      <c r="L124" s="424"/>
      <c r="M124" s="424"/>
      <c r="N124" s="424"/>
      <c r="O124" s="425"/>
      <c r="P124" s="426" t="str">
        <f>$P$7</f>
        <v>会議</v>
      </c>
      <c r="Q124" s="427"/>
      <c r="R124" s="427"/>
      <c r="S124" s="427"/>
      <c r="T124" s="427"/>
      <c r="U124" s="427"/>
      <c r="V124" s="427"/>
      <c r="W124" s="427"/>
      <c r="X124" s="427"/>
      <c r="Y124" s="427"/>
      <c r="Z124" s="427"/>
      <c r="AA124" s="428"/>
      <c r="AE124" s="110"/>
      <c r="AF124" s="110"/>
      <c r="AG124" s="110"/>
      <c r="AH124" s="110"/>
      <c r="AI124" s="110"/>
      <c r="AJ124" s="110"/>
      <c r="AK124" s="110"/>
      <c r="AL124" s="110"/>
      <c r="AM124" s="110"/>
      <c r="AN124" s="110"/>
      <c r="AO124" s="110"/>
      <c r="AP124" s="110"/>
      <c r="AQ124" s="110"/>
      <c r="AR124" s="110"/>
      <c r="AS124" s="110"/>
      <c r="AT124" s="110"/>
      <c r="AU124" s="110"/>
    </row>
    <row r="125" spans="1:47" ht="22.5" customHeight="1" x14ac:dyDescent="0.15">
      <c r="A125" s="418"/>
      <c r="B125" s="48" t="s">
        <v>89</v>
      </c>
      <c r="C125" s="524" t="str">
        <f>$C$8</f>
        <v>福井県社会福祉センター</v>
      </c>
      <c r="D125" s="525"/>
      <c r="E125" s="525"/>
      <c r="F125" s="525"/>
      <c r="G125" s="525"/>
      <c r="H125" s="525"/>
      <c r="I125" s="526"/>
      <c r="J125" s="507" t="s">
        <v>139</v>
      </c>
      <c r="K125" s="508"/>
      <c r="L125" s="508"/>
      <c r="M125" s="508"/>
      <c r="N125" s="508"/>
      <c r="O125" s="509"/>
      <c r="P125" s="412" t="str">
        <f>$P$8</f>
        <v>第1回　福井県社会福祉センター利用会議</v>
      </c>
      <c r="Q125" s="413"/>
      <c r="R125" s="413"/>
      <c r="S125" s="413"/>
      <c r="T125" s="413"/>
      <c r="U125" s="413"/>
      <c r="V125" s="413"/>
      <c r="W125" s="413"/>
      <c r="X125" s="413"/>
      <c r="Y125" s="413"/>
      <c r="Z125" s="413"/>
      <c r="AA125" s="414"/>
    </row>
    <row r="126" spans="1:47" ht="22.5" customHeight="1" x14ac:dyDescent="0.15">
      <c r="A126" s="418"/>
      <c r="B126" s="432" t="s">
        <v>0</v>
      </c>
      <c r="C126" s="14" t="s">
        <v>39</v>
      </c>
      <c r="D126" s="120" t="str">
        <f>$D$9</f>
        <v>910</v>
      </c>
      <c r="E126" s="14" t="s">
        <v>14</v>
      </c>
      <c r="F126" s="533" t="str">
        <f>$F$9</f>
        <v>0026</v>
      </c>
      <c r="G126" s="534"/>
      <c r="H126" s="534"/>
      <c r="I126" s="535"/>
      <c r="J126" s="507" t="s">
        <v>136</v>
      </c>
      <c r="K126" s="508"/>
      <c r="L126" s="508"/>
      <c r="M126" s="508"/>
      <c r="N126" s="508"/>
      <c r="O126" s="509"/>
      <c r="P126" s="307"/>
      <c r="Q126" s="308" t="str">
        <f>$Q$9</f>
        <v>（</v>
      </c>
      <c r="R126" s="308">
        <f>$R$9</f>
        <v>1</v>
      </c>
      <c r="S126" s="308" t="str">
        <f>$S$9</f>
        <v>）本</v>
      </c>
      <c r="T126" s="308"/>
      <c r="U126" s="308"/>
      <c r="V126" s="308"/>
      <c r="W126" s="308"/>
      <c r="X126" s="308"/>
      <c r="Y126" s="308"/>
      <c r="Z126" s="308"/>
      <c r="AA126" s="309"/>
    </row>
    <row r="127" spans="1:47" ht="22.5" customHeight="1" x14ac:dyDescent="0.15">
      <c r="A127" s="418"/>
      <c r="B127" s="432"/>
      <c r="C127" s="536" t="str">
        <f>$C$10</f>
        <v>福井県福井市光陽2-3-22</v>
      </c>
      <c r="D127" s="537"/>
      <c r="E127" s="537"/>
      <c r="F127" s="537"/>
      <c r="G127" s="537"/>
      <c r="H127" s="537"/>
      <c r="I127" s="538"/>
      <c r="J127" s="49" t="s">
        <v>115</v>
      </c>
      <c r="K127" s="50"/>
      <c r="L127" s="50"/>
      <c r="M127" s="542">
        <f>$M$10</f>
        <v>10</v>
      </c>
      <c r="N127" s="542"/>
      <c r="O127" s="50" t="s">
        <v>129</v>
      </c>
      <c r="P127" s="50"/>
      <c r="Q127" s="50"/>
      <c r="R127" s="50"/>
      <c r="S127" s="50"/>
      <c r="T127" s="542">
        <f>$T$10</f>
        <v>10</v>
      </c>
      <c r="U127" s="542"/>
      <c r="V127" s="109"/>
      <c r="W127" s="109"/>
      <c r="X127" s="50" t="s">
        <v>128</v>
      </c>
      <c r="Y127" s="50"/>
      <c r="Z127" s="50"/>
      <c r="AA127" s="51"/>
    </row>
    <row r="128" spans="1:47" ht="22.5" customHeight="1" x14ac:dyDescent="0.15">
      <c r="A128" s="418"/>
      <c r="B128" s="432"/>
      <c r="C128" s="539"/>
      <c r="D128" s="540"/>
      <c r="E128" s="540"/>
      <c r="F128" s="540"/>
      <c r="G128" s="540"/>
      <c r="H128" s="540"/>
      <c r="I128" s="541"/>
      <c r="J128" s="507" t="s">
        <v>138</v>
      </c>
      <c r="K128" s="508"/>
      <c r="L128" s="508"/>
      <c r="M128" s="508"/>
      <c r="N128" s="508"/>
      <c r="O128" s="509"/>
      <c r="P128" s="412" t="str">
        <f>$P$11</f>
        <v>延長コードを1本借りたいです</v>
      </c>
      <c r="Q128" s="413"/>
      <c r="R128" s="413"/>
      <c r="S128" s="413"/>
      <c r="T128" s="413"/>
      <c r="U128" s="413"/>
      <c r="V128" s="413"/>
      <c r="W128" s="413"/>
      <c r="X128" s="413"/>
      <c r="Y128" s="413"/>
      <c r="Z128" s="413"/>
      <c r="AA128" s="414"/>
    </row>
    <row r="129" spans="1:32" ht="22.5" customHeight="1" x14ac:dyDescent="0.15">
      <c r="A129" s="419"/>
      <c r="B129" s="279" t="s">
        <v>6</v>
      </c>
      <c r="C129" s="527" t="str">
        <f>$C$12</f>
        <v>山田　太郎</v>
      </c>
      <c r="D129" s="528"/>
      <c r="E129" s="528"/>
      <c r="F129" s="528"/>
      <c r="G129" s="528"/>
      <c r="H129" s="528"/>
      <c r="I129" s="529"/>
      <c r="J129" s="279" t="s">
        <v>91</v>
      </c>
      <c r="K129" s="527" t="str">
        <f>$K$12</f>
        <v>山田　太郎</v>
      </c>
      <c r="L129" s="528"/>
      <c r="M129" s="528"/>
      <c r="N129" s="528"/>
      <c r="O129" s="528"/>
      <c r="P129" s="529"/>
      <c r="Q129" s="18" t="s">
        <v>31</v>
      </c>
      <c r="R129" s="121" t="str">
        <f>$R$12</f>
        <v>0776</v>
      </c>
      <c r="S129" s="20" t="s">
        <v>14</v>
      </c>
      <c r="T129" s="530" t="str">
        <f>$T$12</f>
        <v>24</v>
      </c>
      <c r="U129" s="531"/>
      <c r="V129" s="122"/>
      <c r="W129" s="122"/>
      <c r="X129" s="20" t="s">
        <v>14</v>
      </c>
      <c r="Y129" s="530" t="str">
        <f>$Y$12</f>
        <v>2339</v>
      </c>
      <c r="Z129" s="531"/>
      <c r="AA129" s="532"/>
    </row>
    <row r="130" spans="1:32" x14ac:dyDescent="0.15">
      <c r="A130" s="17"/>
      <c r="B130" s="10"/>
      <c r="C130" s="7"/>
      <c r="D130" s="8"/>
      <c r="E130" s="8"/>
      <c r="F130" s="8"/>
      <c r="G130" s="8"/>
      <c r="H130" s="8"/>
      <c r="I130" s="8"/>
      <c r="J130" s="7"/>
      <c r="K130" s="7"/>
      <c r="L130" s="8"/>
      <c r="M130" s="8"/>
      <c r="N130" s="8"/>
      <c r="O130" s="8"/>
      <c r="P130" s="8"/>
      <c r="Q130" s="8"/>
      <c r="R130" s="8"/>
      <c r="S130" s="8"/>
      <c r="T130" s="8"/>
      <c r="U130" s="8"/>
      <c r="V130" s="8"/>
      <c r="W130" s="8"/>
      <c r="X130" s="8"/>
      <c r="Y130" s="8"/>
      <c r="Z130" s="8"/>
      <c r="AA130" s="7"/>
    </row>
    <row r="131" spans="1:32" ht="27" customHeight="1" x14ac:dyDescent="0.15">
      <c r="A131" s="61"/>
      <c r="B131" s="61"/>
      <c r="C131" s="61"/>
      <c r="D131" s="61"/>
      <c r="E131" s="61"/>
      <c r="F131" s="61"/>
      <c r="G131" s="61"/>
      <c r="H131" s="61"/>
      <c r="I131" s="61"/>
      <c r="J131" s="9"/>
      <c r="K131" s="21"/>
      <c r="L131" s="105"/>
      <c r="M131" s="105"/>
      <c r="O131" s="105"/>
      <c r="R131" s="76"/>
      <c r="S131" s="76" t="str">
        <f>S14</f>
        <v>利用申込日：令和</v>
      </c>
      <c r="T131" s="76">
        <f t="shared" ref="T131:AA131" si="9">T14</f>
        <v>5</v>
      </c>
      <c r="U131" s="76" t="str">
        <f t="shared" si="9"/>
        <v>年</v>
      </c>
      <c r="V131" s="76">
        <f t="shared" si="9"/>
        <v>0</v>
      </c>
      <c r="W131" s="76">
        <f t="shared" si="9"/>
        <v>0</v>
      </c>
      <c r="X131" s="76">
        <f t="shared" si="9"/>
        <v>10</v>
      </c>
      <c r="Y131" s="76" t="str">
        <f t="shared" si="9"/>
        <v>月</v>
      </c>
      <c r="Z131" s="76">
        <f t="shared" si="9"/>
        <v>1</v>
      </c>
      <c r="AA131" s="76" t="str">
        <f t="shared" si="9"/>
        <v>日</v>
      </c>
      <c r="AB131" s="10"/>
    </row>
    <row r="132" spans="1:32" ht="29.25" customHeight="1" x14ac:dyDescent="0.15">
      <c r="A132" s="398"/>
      <c r="B132" s="398"/>
      <c r="C132" s="398"/>
      <c r="D132" s="398"/>
      <c r="E132" s="398"/>
      <c r="F132" s="398"/>
      <c r="G132" s="398"/>
      <c r="H132" s="398"/>
      <c r="I132" s="398"/>
      <c r="J132" s="398"/>
      <c r="K132" s="398"/>
      <c r="L132" s="398"/>
      <c r="M132" s="398"/>
      <c r="N132" s="398"/>
      <c r="R132" s="76"/>
    </row>
    <row r="133" spans="1:32" ht="19.5" customHeight="1" thickBot="1" x14ac:dyDescent="0.2">
      <c r="A133" s="399"/>
      <c r="B133" s="399"/>
      <c r="C133" s="399"/>
      <c r="D133" s="399"/>
      <c r="E133" s="399"/>
      <c r="F133" s="399"/>
      <c r="G133" s="399"/>
      <c r="H133" s="399"/>
      <c r="I133" s="399"/>
      <c r="J133" s="13"/>
      <c r="K133" s="13"/>
      <c r="L133" s="13"/>
      <c r="M133" s="13"/>
      <c r="N133" s="13"/>
      <c r="AA133" s="76"/>
    </row>
    <row r="134" spans="1:32" ht="30.75" customHeight="1" thickBot="1" x14ac:dyDescent="0.2">
      <c r="A134" s="371" t="s">
        <v>120</v>
      </c>
      <c r="B134" s="372"/>
      <c r="C134" s="372"/>
      <c r="D134" s="372"/>
      <c r="E134" s="372"/>
      <c r="F134" s="372"/>
      <c r="G134" s="372"/>
      <c r="H134" s="372"/>
      <c r="I134" s="372"/>
      <c r="J134" s="373"/>
      <c r="K134" s="374" t="str">
        <f>$K$17</f>
        <v/>
      </c>
      <c r="L134" s="374"/>
      <c r="M134" s="374"/>
      <c r="N134" s="374"/>
      <c r="O134" s="374"/>
      <c r="P134" s="374"/>
      <c r="Q134" s="374"/>
      <c r="R134" s="374"/>
      <c r="S134" s="374"/>
      <c r="T134" s="374"/>
      <c r="U134" s="374"/>
      <c r="V134" s="374"/>
      <c r="W134" s="374"/>
      <c r="X134" s="374"/>
      <c r="Y134" s="374"/>
      <c r="Z134" s="375" t="s">
        <v>12</v>
      </c>
      <c r="AA134" s="376"/>
    </row>
    <row r="135" spans="1:32" ht="37.5" customHeight="1" x14ac:dyDescent="0.15">
      <c r="A135" s="377" t="s">
        <v>1</v>
      </c>
      <c r="B135" s="378"/>
      <c r="C135" s="378"/>
      <c r="D135" s="378" t="s">
        <v>37</v>
      </c>
      <c r="E135" s="378"/>
      <c r="F135" s="378"/>
      <c r="G135" s="385"/>
      <c r="H135" s="384" t="s">
        <v>2</v>
      </c>
      <c r="I135" s="378"/>
      <c r="J135" s="385"/>
      <c r="K135" s="388" t="s">
        <v>38</v>
      </c>
      <c r="L135" s="280"/>
      <c r="M135" s="384" t="s">
        <v>11</v>
      </c>
      <c r="N135" s="378"/>
      <c r="O135" s="378"/>
      <c r="P135" s="378"/>
      <c r="Q135" s="390"/>
      <c r="R135" s="392" t="s">
        <v>134</v>
      </c>
      <c r="S135" s="393"/>
      <c r="T135" s="393"/>
      <c r="U135" s="393"/>
      <c r="V135" s="393"/>
      <c r="W135" s="393"/>
      <c r="X135" s="393"/>
      <c r="Y135" s="393"/>
      <c r="Z135" s="393"/>
      <c r="AA135" s="394"/>
    </row>
    <row r="136" spans="1:32" ht="27.75" customHeight="1" x14ac:dyDescent="0.15">
      <c r="A136" s="377"/>
      <c r="B136" s="378"/>
      <c r="C136" s="378"/>
      <c r="D136" s="378"/>
      <c r="E136" s="378"/>
      <c r="F136" s="378"/>
      <c r="G136" s="385"/>
      <c r="H136" s="384"/>
      <c r="I136" s="378"/>
      <c r="J136" s="385"/>
      <c r="K136" s="388"/>
      <c r="L136" s="280"/>
      <c r="M136" s="384"/>
      <c r="N136" s="378"/>
      <c r="O136" s="378"/>
      <c r="P136" s="378"/>
      <c r="Q136" s="390"/>
      <c r="R136" s="395" t="s">
        <v>131</v>
      </c>
      <c r="S136" s="396"/>
      <c r="T136" s="396"/>
      <c r="U136" s="396"/>
      <c r="V136" s="396"/>
      <c r="W136" s="396"/>
      <c r="X136" s="396"/>
      <c r="Y136" s="396"/>
      <c r="Z136" s="396"/>
      <c r="AA136" s="397"/>
    </row>
    <row r="137" spans="1:32" ht="27" customHeight="1" x14ac:dyDescent="0.15">
      <c r="A137" s="379"/>
      <c r="B137" s="380"/>
      <c r="C137" s="380"/>
      <c r="D137" s="380"/>
      <c r="E137" s="380"/>
      <c r="F137" s="380"/>
      <c r="G137" s="387"/>
      <c r="H137" s="386"/>
      <c r="I137" s="380"/>
      <c r="J137" s="387"/>
      <c r="K137" s="389"/>
      <c r="L137" s="281"/>
      <c r="M137" s="386"/>
      <c r="N137" s="380"/>
      <c r="O137" s="380"/>
      <c r="P137" s="380"/>
      <c r="Q137" s="391"/>
      <c r="R137" s="367" t="s">
        <v>2</v>
      </c>
      <c r="S137" s="368"/>
      <c r="T137" s="368"/>
      <c r="U137" s="368"/>
      <c r="V137" s="89"/>
      <c r="W137" s="89"/>
      <c r="X137" s="369" t="s">
        <v>130</v>
      </c>
      <c r="Y137" s="369"/>
      <c r="Z137" s="369"/>
      <c r="AA137" s="370"/>
    </row>
    <row r="138" spans="1:32" ht="30" customHeight="1" x14ac:dyDescent="0.15">
      <c r="A138" s="543" t="str">
        <f>IF($A$21="","",$A$21)</f>
        <v>1階　大会議室</v>
      </c>
      <c r="B138" s="544"/>
      <c r="C138" s="544"/>
      <c r="D138" s="113">
        <f>$D$21</f>
        <v>11</v>
      </c>
      <c r="E138" s="88" t="s">
        <v>8</v>
      </c>
      <c r="F138" s="114">
        <f>$F$21</f>
        <v>4</v>
      </c>
      <c r="G138" s="87" t="s">
        <v>9</v>
      </c>
      <c r="H138" s="115" t="str">
        <f>$H$21</f>
        <v>09:00</v>
      </c>
      <c r="I138" s="70" t="s">
        <v>10</v>
      </c>
      <c r="J138" s="116" t="str">
        <f>$J$21</f>
        <v>17:00</v>
      </c>
      <c r="K138" s="117">
        <f>$K$21</f>
        <v>0.4375</v>
      </c>
      <c r="L138" s="115"/>
      <c r="M138" s="545" t="str">
        <f>$M$21</f>
        <v/>
      </c>
      <c r="N138" s="546"/>
      <c r="O138" s="546"/>
      <c r="P138" s="546"/>
      <c r="Q138" s="91"/>
      <c r="R138" s="106">
        <f>$R$21</f>
        <v>0.54166666666666663</v>
      </c>
      <c r="S138" s="71" t="s">
        <v>10</v>
      </c>
      <c r="T138" s="547">
        <f>$T$21</f>
        <v>0.70833333333333337</v>
      </c>
      <c r="U138" s="548"/>
      <c r="V138" s="102">
        <f>T138-R138</f>
        <v>0.16666666666666674</v>
      </c>
      <c r="W138" s="118">
        <f>V138*24</f>
        <v>4.0000000000000018</v>
      </c>
      <c r="X138" s="549" t="str">
        <f>$X$21</f>
        <v/>
      </c>
      <c r="Y138" s="550"/>
      <c r="Z138" s="550"/>
      <c r="AA138" s="93"/>
      <c r="AD138" s="98"/>
      <c r="AE138" s="98"/>
      <c r="AF138" s="99"/>
    </row>
    <row r="139" spans="1:32" ht="30" customHeight="1" x14ac:dyDescent="0.15">
      <c r="A139" s="543" t="str">
        <f>$A$22</f>
        <v>3階　視聴覚室</v>
      </c>
      <c r="B139" s="544"/>
      <c r="C139" s="544"/>
      <c r="D139" s="113">
        <f>$D$22</f>
        <v>11</v>
      </c>
      <c r="E139" s="88" t="s">
        <v>8</v>
      </c>
      <c r="F139" s="114">
        <f>$F$22</f>
        <v>5</v>
      </c>
      <c r="G139" s="87" t="s">
        <v>9</v>
      </c>
      <c r="H139" s="115" t="str">
        <f>$H$22</f>
        <v>17:00</v>
      </c>
      <c r="I139" s="70" t="s">
        <v>10</v>
      </c>
      <c r="J139" s="116" t="str">
        <f>$J$22</f>
        <v>21:00</v>
      </c>
      <c r="K139" s="117" t="str">
        <f>$K$22</f>
        <v>18:00</v>
      </c>
      <c r="L139" s="115"/>
      <c r="M139" s="545" t="str">
        <f>$M$22</f>
        <v/>
      </c>
      <c r="N139" s="546"/>
      <c r="O139" s="546"/>
      <c r="P139" s="546"/>
      <c r="Q139" s="91"/>
      <c r="R139" s="106">
        <f>$R$22</f>
        <v>0</v>
      </c>
      <c r="S139" s="71" t="s">
        <v>10</v>
      </c>
      <c r="T139" s="547">
        <f>$T$22</f>
        <v>0</v>
      </c>
      <c r="U139" s="548"/>
      <c r="V139" s="102">
        <f>T139-R139</f>
        <v>0</v>
      </c>
      <c r="W139" s="118">
        <f>V139*24</f>
        <v>0</v>
      </c>
      <c r="X139" s="549" t="str">
        <f>$X$22</f>
        <v/>
      </c>
      <c r="Y139" s="550"/>
      <c r="Z139" s="550"/>
      <c r="AA139" s="93"/>
    </row>
    <row r="140" spans="1:32" ht="30" customHeight="1" x14ac:dyDescent="0.15">
      <c r="A140" s="543">
        <f>$A$23</f>
        <v>0</v>
      </c>
      <c r="B140" s="544"/>
      <c r="C140" s="544"/>
      <c r="D140" s="113">
        <f>$D$23</f>
        <v>0</v>
      </c>
      <c r="E140" s="88" t="s">
        <v>8</v>
      </c>
      <c r="F140" s="114">
        <f>$F$23</f>
        <v>0</v>
      </c>
      <c r="G140" s="87" t="s">
        <v>9</v>
      </c>
      <c r="H140" s="115">
        <f>$H$23</f>
        <v>0</v>
      </c>
      <c r="I140" s="70" t="s">
        <v>10</v>
      </c>
      <c r="J140" s="116">
        <f>$J$23</f>
        <v>0</v>
      </c>
      <c r="K140" s="117">
        <f>$K$23</f>
        <v>0</v>
      </c>
      <c r="L140" s="115"/>
      <c r="M140" s="545" t="str">
        <f>$M$23</f>
        <v/>
      </c>
      <c r="N140" s="546"/>
      <c r="O140" s="546"/>
      <c r="P140" s="546"/>
      <c r="Q140" s="91"/>
      <c r="R140" s="106">
        <f>$R$23</f>
        <v>0</v>
      </c>
      <c r="S140" s="71" t="s">
        <v>10</v>
      </c>
      <c r="T140" s="547">
        <f>$T$23</f>
        <v>0</v>
      </c>
      <c r="U140" s="548"/>
      <c r="V140" s="102">
        <f t="shared" ref="V140:V147" si="10">T140-R140</f>
        <v>0</v>
      </c>
      <c r="W140" s="118">
        <f t="shared" ref="W140:W147" si="11">V140*24</f>
        <v>0</v>
      </c>
      <c r="X140" s="549" t="str">
        <f>$X$23</f>
        <v/>
      </c>
      <c r="Y140" s="550"/>
      <c r="Z140" s="550"/>
      <c r="AA140" s="93"/>
    </row>
    <row r="141" spans="1:32" ht="30" customHeight="1" x14ac:dyDescent="0.15">
      <c r="A141" s="543">
        <f>$A$24</f>
        <v>0</v>
      </c>
      <c r="B141" s="544"/>
      <c r="C141" s="544"/>
      <c r="D141" s="113">
        <f>$D$24</f>
        <v>0</v>
      </c>
      <c r="E141" s="88" t="s">
        <v>8</v>
      </c>
      <c r="F141" s="114">
        <f>$F$24</f>
        <v>0</v>
      </c>
      <c r="G141" s="87" t="s">
        <v>9</v>
      </c>
      <c r="H141" s="115">
        <f>$H$24</f>
        <v>0</v>
      </c>
      <c r="I141" s="70" t="s">
        <v>10</v>
      </c>
      <c r="J141" s="116">
        <f>$J$24</f>
        <v>0</v>
      </c>
      <c r="K141" s="117">
        <f>$K$24</f>
        <v>0</v>
      </c>
      <c r="L141" s="115"/>
      <c r="M141" s="545" t="str">
        <f>$M$24</f>
        <v/>
      </c>
      <c r="N141" s="546"/>
      <c r="O141" s="546"/>
      <c r="P141" s="546"/>
      <c r="Q141" s="91"/>
      <c r="R141" s="106">
        <f>$R$24</f>
        <v>0</v>
      </c>
      <c r="S141" s="71" t="s">
        <v>10</v>
      </c>
      <c r="T141" s="547">
        <f>$T$24</f>
        <v>0</v>
      </c>
      <c r="U141" s="548"/>
      <c r="V141" s="102">
        <f t="shared" si="10"/>
        <v>0</v>
      </c>
      <c r="W141" s="118">
        <f t="shared" si="11"/>
        <v>0</v>
      </c>
      <c r="X141" s="549" t="str">
        <f>$X$24</f>
        <v/>
      </c>
      <c r="Y141" s="550"/>
      <c r="Z141" s="550"/>
      <c r="AA141" s="93"/>
    </row>
    <row r="142" spans="1:32" ht="30" customHeight="1" x14ac:dyDescent="0.15">
      <c r="A142" s="543">
        <f>$A$25</f>
        <v>0</v>
      </c>
      <c r="B142" s="544"/>
      <c r="C142" s="544"/>
      <c r="D142" s="113">
        <f>$D$25</f>
        <v>0</v>
      </c>
      <c r="E142" s="88" t="s">
        <v>8</v>
      </c>
      <c r="F142" s="114">
        <f>$F$25</f>
        <v>0</v>
      </c>
      <c r="G142" s="87" t="s">
        <v>9</v>
      </c>
      <c r="H142" s="115">
        <f>$H$25</f>
        <v>0</v>
      </c>
      <c r="I142" s="70" t="s">
        <v>10</v>
      </c>
      <c r="J142" s="116">
        <f>$J$25</f>
        <v>0</v>
      </c>
      <c r="K142" s="117">
        <f>$K$25</f>
        <v>0</v>
      </c>
      <c r="L142" s="115"/>
      <c r="M142" s="545" t="str">
        <f>$M$25</f>
        <v/>
      </c>
      <c r="N142" s="546"/>
      <c r="O142" s="546"/>
      <c r="P142" s="546"/>
      <c r="Q142" s="91"/>
      <c r="R142" s="106">
        <f>$R$25</f>
        <v>0</v>
      </c>
      <c r="S142" s="71" t="s">
        <v>10</v>
      </c>
      <c r="T142" s="547">
        <f>$T$25</f>
        <v>0</v>
      </c>
      <c r="U142" s="548"/>
      <c r="V142" s="102">
        <f t="shared" si="10"/>
        <v>0</v>
      </c>
      <c r="W142" s="118">
        <f t="shared" si="11"/>
        <v>0</v>
      </c>
      <c r="X142" s="549" t="str">
        <f>$X$25</f>
        <v/>
      </c>
      <c r="Y142" s="550"/>
      <c r="Z142" s="550"/>
      <c r="AA142" s="93"/>
    </row>
    <row r="143" spans="1:32" ht="30" customHeight="1" x14ac:dyDescent="0.15">
      <c r="A143" s="543">
        <f>$A$26</f>
        <v>0</v>
      </c>
      <c r="B143" s="544"/>
      <c r="C143" s="544"/>
      <c r="D143" s="113">
        <f>$D$26</f>
        <v>0</v>
      </c>
      <c r="E143" s="88" t="s">
        <v>8</v>
      </c>
      <c r="F143" s="114">
        <f>$F$26</f>
        <v>0</v>
      </c>
      <c r="G143" s="87" t="s">
        <v>9</v>
      </c>
      <c r="H143" s="115">
        <f>$H$26</f>
        <v>0</v>
      </c>
      <c r="I143" s="70" t="s">
        <v>10</v>
      </c>
      <c r="J143" s="116">
        <f>$J$26</f>
        <v>0</v>
      </c>
      <c r="K143" s="117">
        <f>$K$26</f>
        <v>0</v>
      </c>
      <c r="L143" s="115"/>
      <c r="M143" s="545" t="str">
        <f>$M$26</f>
        <v/>
      </c>
      <c r="N143" s="546"/>
      <c r="O143" s="546"/>
      <c r="P143" s="546"/>
      <c r="Q143" s="91"/>
      <c r="R143" s="106">
        <f>$R$26</f>
        <v>0</v>
      </c>
      <c r="S143" s="71" t="s">
        <v>10</v>
      </c>
      <c r="T143" s="547">
        <f>$T$26</f>
        <v>0</v>
      </c>
      <c r="U143" s="548"/>
      <c r="V143" s="102">
        <f t="shared" si="10"/>
        <v>0</v>
      </c>
      <c r="W143" s="118">
        <f t="shared" si="11"/>
        <v>0</v>
      </c>
      <c r="X143" s="549" t="str">
        <f>$X$26</f>
        <v/>
      </c>
      <c r="Y143" s="550"/>
      <c r="Z143" s="550"/>
      <c r="AA143" s="93"/>
    </row>
    <row r="144" spans="1:32" ht="30" customHeight="1" x14ac:dyDescent="0.15">
      <c r="A144" s="543">
        <f>$A$27</f>
        <v>0</v>
      </c>
      <c r="B144" s="544"/>
      <c r="C144" s="544"/>
      <c r="D144" s="113">
        <f>$D$27</f>
        <v>0</v>
      </c>
      <c r="E144" s="88" t="s">
        <v>8</v>
      </c>
      <c r="F144" s="114">
        <f>$F$27</f>
        <v>0</v>
      </c>
      <c r="G144" s="87" t="s">
        <v>9</v>
      </c>
      <c r="H144" s="115">
        <f>$H$27</f>
        <v>0</v>
      </c>
      <c r="I144" s="70" t="s">
        <v>10</v>
      </c>
      <c r="J144" s="116">
        <f>$J$27</f>
        <v>0</v>
      </c>
      <c r="K144" s="117">
        <f>$K$27</f>
        <v>0</v>
      </c>
      <c r="L144" s="115"/>
      <c r="M144" s="545" t="str">
        <f>$M$27</f>
        <v/>
      </c>
      <c r="N144" s="546"/>
      <c r="O144" s="546"/>
      <c r="P144" s="546"/>
      <c r="Q144" s="91"/>
      <c r="R144" s="106">
        <f>$R$27</f>
        <v>0</v>
      </c>
      <c r="S144" s="71" t="s">
        <v>10</v>
      </c>
      <c r="T144" s="547">
        <f>$T$27</f>
        <v>0</v>
      </c>
      <c r="U144" s="548"/>
      <c r="V144" s="102">
        <f t="shared" si="10"/>
        <v>0</v>
      </c>
      <c r="W144" s="118">
        <f t="shared" si="11"/>
        <v>0</v>
      </c>
      <c r="X144" s="549" t="str">
        <f>$X$27</f>
        <v/>
      </c>
      <c r="Y144" s="550"/>
      <c r="Z144" s="550"/>
      <c r="AA144" s="93"/>
    </row>
    <row r="145" spans="1:47" ht="30" customHeight="1" x14ac:dyDescent="0.15">
      <c r="A145" s="543">
        <f>$A$28</f>
        <v>0</v>
      </c>
      <c r="B145" s="544"/>
      <c r="C145" s="544"/>
      <c r="D145" s="113">
        <f>$D$28</f>
        <v>0</v>
      </c>
      <c r="E145" s="88" t="s">
        <v>8</v>
      </c>
      <c r="F145" s="114">
        <f>$F$28</f>
        <v>0</v>
      </c>
      <c r="G145" s="87" t="s">
        <v>9</v>
      </c>
      <c r="H145" s="115">
        <f>$H$28</f>
        <v>0</v>
      </c>
      <c r="I145" s="70" t="s">
        <v>10</v>
      </c>
      <c r="J145" s="116">
        <f>$J$28</f>
        <v>0</v>
      </c>
      <c r="K145" s="117">
        <f>$K$28</f>
        <v>0</v>
      </c>
      <c r="L145" s="115"/>
      <c r="M145" s="545" t="str">
        <f>$M$28</f>
        <v/>
      </c>
      <c r="N145" s="546"/>
      <c r="O145" s="546"/>
      <c r="P145" s="546"/>
      <c r="Q145" s="91"/>
      <c r="R145" s="106">
        <f>$R$28</f>
        <v>0</v>
      </c>
      <c r="S145" s="71" t="s">
        <v>10</v>
      </c>
      <c r="T145" s="547">
        <f>$T$28</f>
        <v>0</v>
      </c>
      <c r="U145" s="548"/>
      <c r="V145" s="102">
        <f t="shared" si="10"/>
        <v>0</v>
      </c>
      <c r="W145" s="118">
        <f t="shared" si="11"/>
        <v>0</v>
      </c>
      <c r="X145" s="549" t="str">
        <f>$X$28</f>
        <v/>
      </c>
      <c r="Y145" s="550"/>
      <c r="Z145" s="550"/>
      <c r="AA145" s="93"/>
    </row>
    <row r="146" spans="1:47" ht="30" customHeight="1" x14ac:dyDescent="0.15">
      <c r="A146" s="543">
        <f>$A$29</f>
        <v>0</v>
      </c>
      <c r="B146" s="544"/>
      <c r="C146" s="544"/>
      <c r="D146" s="113">
        <f>$D$29</f>
        <v>0</v>
      </c>
      <c r="E146" s="88" t="s">
        <v>8</v>
      </c>
      <c r="F146" s="114">
        <f>$F$29</f>
        <v>0</v>
      </c>
      <c r="G146" s="87" t="s">
        <v>9</v>
      </c>
      <c r="H146" s="115">
        <f>$H$29</f>
        <v>0</v>
      </c>
      <c r="I146" s="70" t="s">
        <v>10</v>
      </c>
      <c r="J146" s="116">
        <f>$J$29</f>
        <v>0</v>
      </c>
      <c r="K146" s="117">
        <f>$K$29</f>
        <v>0</v>
      </c>
      <c r="L146" s="115"/>
      <c r="M146" s="545" t="str">
        <f>$M$29</f>
        <v/>
      </c>
      <c r="N146" s="546"/>
      <c r="O146" s="546"/>
      <c r="P146" s="546"/>
      <c r="Q146" s="91"/>
      <c r="R146" s="106">
        <f>$R$29</f>
        <v>0</v>
      </c>
      <c r="S146" s="71" t="s">
        <v>10</v>
      </c>
      <c r="T146" s="547">
        <f>$T$29</f>
        <v>0</v>
      </c>
      <c r="U146" s="548"/>
      <c r="V146" s="102">
        <f t="shared" si="10"/>
        <v>0</v>
      </c>
      <c r="W146" s="118">
        <f t="shared" si="11"/>
        <v>0</v>
      </c>
      <c r="X146" s="549" t="str">
        <f>$X$29</f>
        <v/>
      </c>
      <c r="Y146" s="550"/>
      <c r="Z146" s="550"/>
      <c r="AA146" s="93"/>
    </row>
    <row r="147" spans="1:47" ht="30" customHeight="1" x14ac:dyDescent="0.15">
      <c r="A147" s="543">
        <f>$A$30</f>
        <v>0</v>
      </c>
      <c r="B147" s="544"/>
      <c r="C147" s="544"/>
      <c r="D147" s="113">
        <f>$D$30</f>
        <v>0</v>
      </c>
      <c r="E147" s="88" t="s">
        <v>8</v>
      </c>
      <c r="F147" s="114">
        <f>$F$30</f>
        <v>0</v>
      </c>
      <c r="G147" s="87" t="s">
        <v>9</v>
      </c>
      <c r="H147" s="115">
        <f>$H$30</f>
        <v>0</v>
      </c>
      <c r="I147" s="70" t="s">
        <v>10</v>
      </c>
      <c r="J147" s="116">
        <f>$J$30</f>
        <v>0</v>
      </c>
      <c r="K147" s="117">
        <f>$K$30</f>
        <v>0</v>
      </c>
      <c r="L147" s="115"/>
      <c r="M147" s="545" t="str">
        <f>$M$30</f>
        <v/>
      </c>
      <c r="N147" s="546"/>
      <c r="O147" s="546"/>
      <c r="P147" s="546"/>
      <c r="Q147" s="91"/>
      <c r="R147" s="106">
        <f>$R$30</f>
        <v>0</v>
      </c>
      <c r="S147" s="71" t="s">
        <v>10</v>
      </c>
      <c r="T147" s="547">
        <f>$T$30</f>
        <v>0</v>
      </c>
      <c r="U147" s="548"/>
      <c r="V147" s="102">
        <f t="shared" si="10"/>
        <v>0</v>
      </c>
      <c r="W147" s="118">
        <f t="shared" si="11"/>
        <v>0</v>
      </c>
      <c r="X147" s="549" t="str">
        <f>$X$30</f>
        <v/>
      </c>
      <c r="Y147" s="550"/>
      <c r="Z147" s="550"/>
      <c r="AA147" s="93"/>
    </row>
    <row r="148" spans="1:47" ht="30" customHeight="1" x14ac:dyDescent="0.15">
      <c r="A148" s="358" t="s">
        <v>13</v>
      </c>
      <c r="B148" s="359"/>
      <c r="C148" s="359"/>
      <c r="D148" s="360"/>
      <c r="E148" s="361"/>
      <c r="F148" s="361"/>
      <c r="G148" s="361"/>
      <c r="H148" s="361"/>
      <c r="I148" s="361"/>
      <c r="J148" s="361"/>
      <c r="K148" s="362"/>
      <c r="L148" s="101"/>
      <c r="M148" s="551" t="str">
        <f>$M$31</f>
        <v/>
      </c>
      <c r="N148" s="552"/>
      <c r="O148" s="552"/>
      <c r="P148" s="552"/>
      <c r="Q148" s="92" t="s">
        <v>12</v>
      </c>
      <c r="R148" s="95" t="s">
        <v>140</v>
      </c>
      <c r="S148" s="96"/>
      <c r="T148" s="96"/>
      <c r="U148" s="97"/>
      <c r="V148" s="101"/>
      <c r="W148" s="101"/>
      <c r="X148" s="553" t="str">
        <f>$X$31</f>
        <v/>
      </c>
      <c r="Y148" s="554"/>
      <c r="Z148" s="554"/>
      <c r="AA148" s="94" t="s">
        <v>12</v>
      </c>
    </row>
    <row r="149" spans="1:47" ht="30" customHeight="1" x14ac:dyDescent="0.15">
      <c r="A149" s="340" t="s">
        <v>121</v>
      </c>
      <c r="B149" s="341"/>
      <c r="C149" s="341"/>
      <c r="D149" s="342" t="str">
        <f>$D$32</f>
        <v/>
      </c>
      <c r="E149" s="343"/>
      <c r="F149" s="343"/>
      <c r="G149" s="343"/>
      <c r="H149" s="343"/>
      <c r="I149" s="343"/>
      <c r="J149" s="75" t="s">
        <v>12</v>
      </c>
      <c r="K149" s="344" t="s">
        <v>440</v>
      </c>
      <c r="L149" s="345"/>
      <c r="M149" s="345"/>
      <c r="N149" s="345"/>
      <c r="O149" s="345"/>
      <c r="P149" s="555" t="str">
        <f>$P$32</f>
        <v/>
      </c>
      <c r="Q149" s="556"/>
      <c r="R149" s="556"/>
      <c r="S149" s="556"/>
      <c r="T149" s="556"/>
      <c r="U149" s="556"/>
      <c r="V149" s="556"/>
      <c r="W149" s="556"/>
      <c r="X149" s="556"/>
      <c r="Y149" s="119"/>
      <c r="Z149" s="348" t="s">
        <v>12</v>
      </c>
      <c r="AA149" s="349"/>
    </row>
    <row r="150" spans="1:47" ht="12.75" customHeight="1" x14ac:dyDescent="0.15">
      <c r="A150" s="123"/>
      <c r="B150" s="57"/>
      <c r="C150" s="57"/>
      <c r="D150" s="124"/>
      <c r="E150" s="125"/>
      <c r="F150" s="125"/>
      <c r="G150" s="125"/>
      <c r="H150" s="125"/>
      <c r="I150" s="125"/>
      <c r="J150" s="126"/>
      <c r="K150" s="127"/>
      <c r="L150" s="127"/>
      <c r="M150" s="127"/>
      <c r="N150" s="127"/>
      <c r="O150" s="127"/>
      <c r="P150" s="128"/>
      <c r="Q150" s="128"/>
      <c r="R150" s="128"/>
      <c r="S150" s="128"/>
      <c r="T150" s="128"/>
      <c r="U150" s="128"/>
      <c r="V150" s="128"/>
      <c r="W150" s="128"/>
      <c r="X150" s="128"/>
      <c r="Y150" s="125"/>
      <c r="Z150" s="61"/>
      <c r="AA150" s="61"/>
    </row>
    <row r="151" spans="1:47" ht="24.75" customHeight="1" x14ac:dyDescent="0.15">
      <c r="A151" s="123"/>
      <c r="B151" s="74" t="s">
        <v>146</v>
      </c>
      <c r="C151" s="57"/>
      <c r="D151" s="124"/>
      <c r="E151" s="125"/>
      <c r="F151" s="125"/>
      <c r="G151" s="125"/>
      <c r="H151" s="125"/>
      <c r="I151" s="125"/>
      <c r="J151" s="126"/>
      <c r="K151" s="127"/>
      <c r="L151" s="127"/>
      <c r="M151" s="127"/>
      <c r="N151" s="127"/>
      <c r="O151" s="127"/>
      <c r="P151" s="128"/>
      <c r="Q151" s="128"/>
      <c r="R151" s="128"/>
      <c r="S151" s="128"/>
      <c r="T151" s="128"/>
      <c r="U151" s="128"/>
      <c r="V151" s="128"/>
      <c r="W151" s="128"/>
      <c r="X151" s="129" t="s">
        <v>147</v>
      </c>
      <c r="Y151" s="125"/>
      <c r="Z151" s="61"/>
      <c r="AA151" s="61"/>
    </row>
    <row r="152" spans="1:47" ht="24" customHeight="1" x14ac:dyDescent="0.15">
      <c r="A152" s="123"/>
      <c r="B152" s="57"/>
      <c r="C152" s="57"/>
      <c r="D152" s="124"/>
      <c r="E152" s="125"/>
      <c r="F152" s="125"/>
      <c r="G152" s="125"/>
      <c r="H152" s="125"/>
      <c r="I152" s="125"/>
      <c r="J152" s="126"/>
      <c r="K152" s="127"/>
      <c r="L152" s="127"/>
      <c r="M152" s="127"/>
      <c r="N152" s="127"/>
      <c r="O152" s="127"/>
      <c r="P152" s="128"/>
      <c r="Q152" s="128"/>
      <c r="R152" s="128"/>
      <c r="S152" s="128"/>
      <c r="T152" s="128"/>
      <c r="V152" s="128"/>
      <c r="W152" s="128"/>
      <c r="X152" s="134" t="s">
        <v>150</v>
      </c>
      <c r="Y152" s="125"/>
      <c r="Z152" s="61"/>
      <c r="AA152" s="61"/>
    </row>
    <row r="153" spans="1:47" ht="36.75" customHeight="1" x14ac:dyDescent="0.15">
      <c r="A153" s="123"/>
      <c r="B153" s="57"/>
      <c r="C153" s="57"/>
      <c r="D153" s="124"/>
      <c r="E153" s="125"/>
      <c r="F153" s="125"/>
      <c r="G153" s="125"/>
      <c r="H153" s="125"/>
      <c r="I153" s="125"/>
      <c r="J153" s="126"/>
      <c r="K153" s="127"/>
      <c r="L153" s="127"/>
      <c r="M153" s="127"/>
      <c r="N153" s="127"/>
      <c r="O153" s="127"/>
      <c r="P153" s="128"/>
      <c r="Q153" s="128"/>
      <c r="R153" s="128"/>
      <c r="S153" s="128"/>
      <c r="T153" s="128"/>
      <c r="U153" s="128"/>
      <c r="V153" s="128"/>
      <c r="W153" s="128"/>
      <c r="X153" s="128" t="s">
        <v>148</v>
      </c>
      <c r="Y153" s="125"/>
      <c r="Z153" s="61"/>
      <c r="AA153" s="61"/>
    </row>
    <row r="154" spans="1:47" x14ac:dyDescent="0.15">
      <c r="B154" s="111"/>
      <c r="C154" s="111"/>
      <c r="D154" s="14"/>
      <c r="E154" s="14"/>
      <c r="F154" s="14"/>
      <c r="G154" s="14"/>
      <c r="H154" s="14"/>
      <c r="I154" s="14"/>
      <c r="J154" s="14"/>
      <c r="K154" s="14"/>
      <c r="L154" s="14"/>
      <c r="M154" s="14"/>
      <c r="N154" s="14"/>
      <c r="O154" s="14"/>
      <c r="P154" s="14"/>
      <c r="Q154" s="14"/>
      <c r="X154" s="415" t="s">
        <v>135</v>
      </c>
      <c r="Y154" s="415"/>
      <c r="Z154" s="415"/>
      <c r="AA154" s="415"/>
    </row>
    <row r="155" spans="1:47" ht="31.5" customHeight="1" x14ac:dyDescent="0.15">
      <c r="B155" s="111"/>
      <c r="C155" s="111"/>
      <c r="D155" s="111"/>
      <c r="E155" s="111"/>
      <c r="F155" s="111"/>
      <c r="G155" s="111"/>
      <c r="H155" s="111"/>
      <c r="I155" s="111"/>
      <c r="J155" s="111"/>
      <c r="K155" s="111"/>
      <c r="L155" s="14"/>
      <c r="M155" s="14"/>
      <c r="N155" s="14"/>
      <c r="O155" s="14"/>
      <c r="S155" s="76"/>
      <c r="X155" s="415">
        <f>$X$2</f>
        <v>0</v>
      </c>
      <c r="Y155" s="415"/>
      <c r="Z155" s="415"/>
      <c r="AA155" s="415"/>
    </row>
    <row r="157" spans="1:47" ht="24" customHeight="1" x14ac:dyDescent="0.15">
      <c r="A157" s="416" t="s">
        <v>149</v>
      </c>
      <c r="B157" s="416"/>
      <c r="C157" s="416"/>
      <c r="D157" s="416"/>
      <c r="E157" s="416"/>
      <c r="F157" s="416"/>
      <c r="G157" s="416"/>
      <c r="H157" s="416"/>
      <c r="I157" s="416"/>
      <c r="J157" s="416"/>
      <c r="K157" s="416"/>
      <c r="L157" s="416"/>
      <c r="M157" s="416"/>
      <c r="N157" s="416"/>
      <c r="O157" s="416"/>
      <c r="P157" s="416"/>
      <c r="Q157" s="416"/>
      <c r="R157" s="416"/>
      <c r="S157" s="416"/>
      <c r="T157" s="416"/>
      <c r="U157" s="416"/>
      <c r="V157" s="416"/>
      <c r="W157" s="416"/>
      <c r="X157" s="416"/>
      <c r="Y157" s="416"/>
      <c r="Z157" s="416"/>
      <c r="AA157" s="416"/>
    </row>
    <row r="158" spans="1:47" ht="12" customHeight="1"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47" s="6" customFormat="1" ht="15" x14ac:dyDescent="0.15">
      <c r="A159" s="14"/>
      <c r="B159" s="14"/>
      <c r="C159" s="14"/>
      <c r="D159" s="14"/>
      <c r="E159" s="14"/>
      <c r="F159" s="14"/>
      <c r="G159" s="14"/>
      <c r="H159" s="14"/>
      <c r="I159" s="112"/>
      <c r="J159" s="14"/>
      <c r="K159" s="16"/>
      <c r="L159" s="14"/>
      <c r="M159" s="14"/>
      <c r="N159" s="14"/>
      <c r="O159" s="14"/>
      <c r="P159" s="56"/>
      <c r="Q159" s="16"/>
      <c r="R159" s="16"/>
      <c r="S159" s="14"/>
      <c r="T159" s="14"/>
      <c r="U159" s="14"/>
      <c r="V159" s="14"/>
      <c r="W159" s="14"/>
      <c r="X159" s="14"/>
      <c r="Y159" s="14"/>
      <c r="Z159" s="14"/>
      <c r="AA159" s="14"/>
      <c r="AB159" s="12"/>
      <c r="AC159" s="12"/>
    </row>
    <row r="160" spans="1:47" ht="22.5" customHeight="1" x14ac:dyDescent="0.15">
      <c r="A160" s="417" t="s">
        <v>5</v>
      </c>
      <c r="B160" s="108" t="s">
        <v>90</v>
      </c>
      <c r="C160" s="521" t="str">
        <f>$C$7</f>
        <v>フクイケンシャカイフクシセンター</v>
      </c>
      <c r="D160" s="522"/>
      <c r="E160" s="522"/>
      <c r="F160" s="522"/>
      <c r="G160" s="522"/>
      <c r="H160" s="522"/>
      <c r="I160" s="523"/>
      <c r="J160" s="423" t="s">
        <v>137</v>
      </c>
      <c r="K160" s="424"/>
      <c r="L160" s="424"/>
      <c r="M160" s="424"/>
      <c r="N160" s="424"/>
      <c r="O160" s="425"/>
      <c r="P160" s="426" t="str">
        <f>$P$7</f>
        <v>会議</v>
      </c>
      <c r="Q160" s="427"/>
      <c r="R160" s="427"/>
      <c r="S160" s="427"/>
      <c r="T160" s="427"/>
      <c r="U160" s="427"/>
      <c r="V160" s="427"/>
      <c r="W160" s="427"/>
      <c r="X160" s="427"/>
      <c r="Y160" s="427"/>
      <c r="Z160" s="427"/>
      <c r="AA160" s="428"/>
      <c r="AE160" s="110"/>
      <c r="AF160" s="110"/>
      <c r="AG160" s="110"/>
      <c r="AH160" s="110"/>
      <c r="AI160" s="110"/>
      <c r="AJ160" s="110"/>
      <c r="AK160" s="110"/>
      <c r="AL160" s="110"/>
      <c r="AM160" s="110"/>
      <c r="AN160" s="110"/>
      <c r="AO160" s="110"/>
      <c r="AP160" s="110"/>
      <c r="AQ160" s="110"/>
      <c r="AR160" s="110"/>
      <c r="AS160" s="110"/>
      <c r="AT160" s="110"/>
      <c r="AU160" s="110"/>
    </row>
    <row r="161" spans="1:32" ht="22.5" customHeight="1" x14ac:dyDescent="0.15">
      <c r="A161" s="418"/>
      <c r="B161" s="48" t="s">
        <v>89</v>
      </c>
      <c r="C161" s="524" t="str">
        <f>$C$8</f>
        <v>福井県社会福祉センター</v>
      </c>
      <c r="D161" s="525"/>
      <c r="E161" s="525"/>
      <c r="F161" s="525"/>
      <c r="G161" s="525"/>
      <c r="H161" s="525"/>
      <c r="I161" s="526"/>
      <c r="J161" s="507" t="s">
        <v>139</v>
      </c>
      <c r="K161" s="508"/>
      <c r="L161" s="508"/>
      <c r="M161" s="508"/>
      <c r="N161" s="508"/>
      <c r="O161" s="509"/>
      <c r="P161" s="412" t="str">
        <f>$P$8</f>
        <v>第1回　福井県社会福祉センター利用会議</v>
      </c>
      <c r="Q161" s="413"/>
      <c r="R161" s="413"/>
      <c r="S161" s="413"/>
      <c r="T161" s="413"/>
      <c r="U161" s="413"/>
      <c r="V161" s="413"/>
      <c r="W161" s="413"/>
      <c r="X161" s="413"/>
      <c r="Y161" s="413"/>
      <c r="Z161" s="413"/>
      <c r="AA161" s="414"/>
    </row>
    <row r="162" spans="1:32" ht="22.5" customHeight="1" x14ac:dyDescent="0.15">
      <c r="A162" s="418"/>
      <c r="B162" s="432" t="s">
        <v>0</v>
      </c>
      <c r="C162" s="14" t="s">
        <v>39</v>
      </c>
      <c r="D162" s="120" t="str">
        <f>$D$9</f>
        <v>910</v>
      </c>
      <c r="E162" s="14" t="s">
        <v>14</v>
      </c>
      <c r="F162" s="533" t="str">
        <f>$F$9</f>
        <v>0026</v>
      </c>
      <c r="G162" s="534"/>
      <c r="H162" s="534"/>
      <c r="I162" s="535"/>
      <c r="J162" s="507" t="s">
        <v>136</v>
      </c>
      <c r="K162" s="508"/>
      <c r="L162" s="508"/>
      <c r="M162" s="508"/>
      <c r="N162" s="508"/>
      <c r="O162" s="509"/>
      <c r="P162" s="307"/>
      <c r="Q162" s="308" t="str">
        <f>$Q$9</f>
        <v>（</v>
      </c>
      <c r="R162" s="308">
        <f>$R$9</f>
        <v>1</v>
      </c>
      <c r="S162" s="308" t="str">
        <f>$S$9</f>
        <v>）本</v>
      </c>
      <c r="T162" s="308"/>
      <c r="U162" s="308"/>
      <c r="V162" s="308"/>
      <c r="W162" s="308"/>
      <c r="X162" s="308"/>
      <c r="Y162" s="308"/>
      <c r="Z162" s="308"/>
      <c r="AA162" s="309"/>
    </row>
    <row r="163" spans="1:32" ht="22.5" customHeight="1" x14ac:dyDescent="0.15">
      <c r="A163" s="418"/>
      <c r="B163" s="432"/>
      <c r="C163" s="536" t="str">
        <f>$C$10</f>
        <v>福井県福井市光陽2-3-22</v>
      </c>
      <c r="D163" s="537"/>
      <c r="E163" s="537"/>
      <c r="F163" s="537"/>
      <c r="G163" s="537"/>
      <c r="H163" s="537"/>
      <c r="I163" s="538"/>
      <c r="J163" s="49" t="s">
        <v>115</v>
      </c>
      <c r="K163" s="50"/>
      <c r="L163" s="50"/>
      <c r="M163" s="542">
        <f>$M$10</f>
        <v>10</v>
      </c>
      <c r="N163" s="542"/>
      <c r="O163" s="50" t="s">
        <v>129</v>
      </c>
      <c r="P163" s="50"/>
      <c r="Q163" s="50"/>
      <c r="R163" s="50"/>
      <c r="S163" s="50"/>
      <c r="T163" s="542">
        <f>$T$10</f>
        <v>10</v>
      </c>
      <c r="U163" s="542"/>
      <c r="V163" s="109"/>
      <c r="W163" s="109"/>
      <c r="X163" s="50" t="s">
        <v>128</v>
      </c>
      <c r="Y163" s="50"/>
      <c r="Z163" s="50"/>
      <c r="AA163" s="51"/>
    </row>
    <row r="164" spans="1:32" ht="22.5" customHeight="1" x14ac:dyDescent="0.15">
      <c r="A164" s="418"/>
      <c r="B164" s="432"/>
      <c r="C164" s="539"/>
      <c r="D164" s="540"/>
      <c r="E164" s="540"/>
      <c r="F164" s="540"/>
      <c r="G164" s="540"/>
      <c r="H164" s="540"/>
      <c r="I164" s="541"/>
      <c r="J164" s="507" t="s">
        <v>138</v>
      </c>
      <c r="K164" s="508"/>
      <c r="L164" s="508"/>
      <c r="M164" s="508"/>
      <c r="N164" s="508"/>
      <c r="O164" s="509"/>
      <c r="P164" s="412" t="str">
        <f>$P$11</f>
        <v>延長コードを1本借りたいです</v>
      </c>
      <c r="Q164" s="413"/>
      <c r="R164" s="413"/>
      <c r="S164" s="413"/>
      <c r="T164" s="413"/>
      <c r="U164" s="413"/>
      <c r="V164" s="413"/>
      <c r="W164" s="413"/>
      <c r="X164" s="413"/>
      <c r="Y164" s="413"/>
      <c r="Z164" s="413"/>
      <c r="AA164" s="414"/>
    </row>
    <row r="165" spans="1:32" ht="22.5" customHeight="1" x14ac:dyDescent="0.15">
      <c r="A165" s="419"/>
      <c r="B165" s="279" t="s">
        <v>6</v>
      </c>
      <c r="C165" s="527" t="str">
        <f>$C$12</f>
        <v>山田　太郎</v>
      </c>
      <c r="D165" s="528"/>
      <c r="E165" s="528"/>
      <c r="F165" s="528"/>
      <c r="G165" s="528"/>
      <c r="H165" s="528"/>
      <c r="I165" s="529"/>
      <c r="J165" s="279" t="s">
        <v>91</v>
      </c>
      <c r="K165" s="527" t="str">
        <f>$K$12</f>
        <v>山田　太郎</v>
      </c>
      <c r="L165" s="528"/>
      <c r="M165" s="528"/>
      <c r="N165" s="528"/>
      <c r="O165" s="528"/>
      <c r="P165" s="529"/>
      <c r="Q165" s="18" t="s">
        <v>31</v>
      </c>
      <c r="R165" s="121" t="str">
        <f>$R$12</f>
        <v>0776</v>
      </c>
      <c r="S165" s="20" t="s">
        <v>14</v>
      </c>
      <c r="T165" s="530" t="str">
        <f>$T$12</f>
        <v>24</v>
      </c>
      <c r="U165" s="531"/>
      <c r="V165" s="122"/>
      <c r="W165" s="122"/>
      <c r="X165" s="20" t="s">
        <v>14</v>
      </c>
      <c r="Y165" s="530" t="str">
        <f>$Y$12</f>
        <v>2339</v>
      </c>
      <c r="Z165" s="531"/>
      <c r="AA165" s="532"/>
    </row>
    <row r="166" spans="1:32" x14ac:dyDescent="0.15">
      <c r="A166" s="17"/>
      <c r="B166" s="10"/>
      <c r="C166" s="7"/>
      <c r="D166" s="8"/>
      <c r="E166" s="8"/>
      <c r="F166" s="8"/>
      <c r="G166" s="8"/>
      <c r="H166" s="8"/>
      <c r="I166" s="8"/>
      <c r="J166" s="7"/>
      <c r="K166" s="7"/>
      <c r="L166" s="8"/>
      <c r="M166" s="8"/>
      <c r="N166" s="8"/>
      <c r="O166" s="8"/>
      <c r="P166" s="8"/>
      <c r="Q166" s="8"/>
      <c r="R166" s="8"/>
      <c r="S166" s="8"/>
      <c r="T166" s="8"/>
      <c r="U166" s="8"/>
      <c r="V166" s="8"/>
      <c r="W166" s="8"/>
      <c r="X166" s="8"/>
      <c r="Y166" s="8"/>
      <c r="Z166" s="8"/>
      <c r="AA166" s="7"/>
    </row>
    <row r="167" spans="1:32" ht="27" customHeight="1" x14ac:dyDescent="0.15">
      <c r="A167" s="61"/>
      <c r="B167" s="61"/>
      <c r="C167" s="61"/>
      <c r="D167" s="61"/>
      <c r="E167" s="61"/>
      <c r="F167" s="61"/>
      <c r="G167" s="61"/>
      <c r="H167" s="61"/>
      <c r="I167" s="61"/>
      <c r="J167" s="9"/>
      <c r="K167" s="21"/>
      <c r="L167" s="105"/>
      <c r="M167" s="105"/>
      <c r="O167" s="105"/>
      <c r="S167" s="76" t="str">
        <f>S14</f>
        <v>利用申込日：令和</v>
      </c>
      <c r="T167" s="76">
        <f t="shared" ref="T167:AA167" si="12">T14</f>
        <v>5</v>
      </c>
      <c r="U167" s="76" t="str">
        <f t="shared" si="12"/>
        <v>年</v>
      </c>
      <c r="V167" s="76">
        <f t="shared" si="12"/>
        <v>0</v>
      </c>
      <c r="W167" s="76">
        <f t="shared" si="12"/>
        <v>0</v>
      </c>
      <c r="X167" s="76">
        <f t="shared" si="12"/>
        <v>10</v>
      </c>
      <c r="Y167" s="76" t="str">
        <f t="shared" si="12"/>
        <v>月</v>
      </c>
      <c r="Z167" s="76">
        <f t="shared" si="12"/>
        <v>1</v>
      </c>
      <c r="AA167" s="76" t="str">
        <f t="shared" si="12"/>
        <v>日</v>
      </c>
      <c r="AB167" s="10"/>
    </row>
    <row r="168" spans="1:32" ht="29.25" customHeight="1" x14ac:dyDescent="0.15">
      <c r="A168" s="398"/>
      <c r="B168" s="398"/>
      <c r="C168" s="398"/>
      <c r="D168" s="398"/>
      <c r="E168" s="398"/>
      <c r="F168" s="398"/>
      <c r="G168" s="398"/>
      <c r="H168" s="398"/>
      <c r="I168" s="398"/>
      <c r="J168" s="398"/>
      <c r="K168" s="398"/>
      <c r="L168" s="398"/>
      <c r="M168" s="398"/>
      <c r="N168" s="398"/>
    </row>
    <row r="169" spans="1:32" ht="19.5" customHeight="1" thickBot="1" x14ac:dyDescent="0.2">
      <c r="A169" s="399"/>
      <c r="B169" s="399"/>
      <c r="C169" s="399"/>
      <c r="D169" s="399"/>
      <c r="E169" s="399"/>
      <c r="F169" s="399"/>
      <c r="G169" s="399"/>
      <c r="H169" s="399"/>
      <c r="I169" s="399"/>
      <c r="J169" s="13"/>
      <c r="K169" s="13"/>
      <c r="L169" s="13"/>
      <c r="M169" s="13"/>
      <c r="N169" s="13"/>
      <c r="AA169" s="76"/>
    </row>
    <row r="170" spans="1:32" ht="30.75" customHeight="1" thickBot="1" x14ac:dyDescent="0.2">
      <c r="A170" s="371" t="s">
        <v>120</v>
      </c>
      <c r="B170" s="372"/>
      <c r="C170" s="372"/>
      <c r="D170" s="372"/>
      <c r="E170" s="372"/>
      <c r="F170" s="372"/>
      <c r="G170" s="372"/>
      <c r="H170" s="372"/>
      <c r="I170" s="372"/>
      <c r="J170" s="373"/>
      <c r="K170" s="374" t="str">
        <f>$K$17</f>
        <v/>
      </c>
      <c r="L170" s="374"/>
      <c r="M170" s="374"/>
      <c r="N170" s="374"/>
      <c r="O170" s="374"/>
      <c r="P170" s="374"/>
      <c r="Q170" s="374"/>
      <c r="R170" s="374"/>
      <c r="S170" s="374"/>
      <c r="T170" s="374"/>
      <c r="U170" s="374"/>
      <c r="V170" s="374"/>
      <c r="W170" s="374"/>
      <c r="X170" s="374"/>
      <c r="Y170" s="374"/>
      <c r="Z170" s="375" t="s">
        <v>12</v>
      </c>
      <c r="AA170" s="376"/>
    </row>
    <row r="171" spans="1:32" ht="37.5" customHeight="1" x14ac:dyDescent="0.15">
      <c r="A171" s="377" t="s">
        <v>1</v>
      </c>
      <c r="B171" s="378"/>
      <c r="C171" s="378"/>
      <c r="D171" s="378" t="s">
        <v>37</v>
      </c>
      <c r="E171" s="378"/>
      <c r="F171" s="378"/>
      <c r="G171" s="385"/>
      <c r="H171" s="384" t="s">
        <v>2</v>
      </c>
      <c r="I171" s="378"/>
      <c r="J171" s="385"/>
      <c r="K171" s="388" t="s">
        <v>38</v>
      </c>
      <c r="L171" s="280"/>
      <c r="M171" s="384" t="s">
        <v>11</v>
      </c>
      <c r="N171" s="378"/>
      <c r="O171" s="378"/>
      <c r="P171" s="378"/>
      <c r="Q171" s="390"/>
      <c r="R171" s="392" t="s">
        <v>134</v>
      </c>
      <c r="S171" s="393"/>
      <c r="T171" s="393"/>
      <c r="U171" s="393"/>
      <c r="V171" s="393"/>
      <c r="W171" s="393"/>
      <c r="X171" s="393"/>
      <c r="Y171" s="393"/>
      <c r="Z171" s="393"/>
      <c r="AA171" s="394"/>
    </row>
    <row r="172" spans="1:32" ht="27.75" customHeight="1" x14ac:dyDescent="0.15">
      <c r="A172" s="377"/>
      <c r="B172" s="378"/>
      <c r="C172" s="378"/>
      <c r="D172" s="378"/>
      <c r="E172" s="378"/>
      <c r="F172" s="378"/>
      <c r="G172" s="385"/>
      <c r="H172" s="384"/>
      <c r="I172" s="378"/>
      <c r="J172" s="385"/>
      <c r="K172" s="388"/>
      <c r="L172" s="280"/>
      <c r="M172" s="384"/>
      <c r="N172" s="378"/>
      <c r="O172" s="378"/>
      <c r="P172" s="378"/>
      <c r="Q172" s="390"/>
      <c r="R172" s="395" t="s">
        <v>131</v>
      </c>
      <c r="S172" s="396"/>
      <c r="T172" s="396"/>
      <c r="U172" s="396"/>
      <c r="V172" s="396"/>
      <c r="W172" s="396"/>
      <c r="X172" s="396"/>
      <c r="Y172" s="396"/>
      <c r="Z172" s="396"/>
      <c r="AA172" s="397"/>
    </row>
    <row r="173" spans="1:32" ht="27" customHeight="1" x14ac:dyDescent="0.15">
      <c r="A173" s="379"/>
      <c r="B173" s="380"/>
      <c r="C173" s="380"/>
      <c r="D173" s="380"/>
      <c r="E173" s="380"/>
      <c r="F173" s="380"/>
      <c r="G173" s="387"/>
      <c r="H173" s="386"/>
      <c r="I173" s="380"/>
      <c r="J173" s="387"/>
      <c r="K173" s="389"/>
      <c r="L173" s="281"/>
      <c r="M173" s="386"/>
      <c r="N173" s="380"/>
      <c r="O173" s="380"/>
      <c r="P173" s="380"/>
      <c r="Q173" s="391"/>
      <c r="R173" s="367" t="s">
        <v>2</v>
      </c>
      <c r="S173" s="368"/>
      <c r="T173" s="368"/>
      <c r="U173" s="368"/>
      <c r="V173" s="89"/>
      <c r="W173" s="89"/>
      <c r="X173" s="369" t="s">
        <v>130</v>
      </c>
      <c r="Y173" s="369"/>
      <c r="Z173" s="369"/>
      <c r="AA173" s="370"/>
    </row>
    <row r="174" spans="1:32" ht="30" customHeight="1" x14ac:dyDescent="0.15">
      <c r="A174" s="543" t="str">
        <f>$A$21</f>
        <v>1階　大会議室</v>
      </c>
      <c r="B174" s="544"/>
      <c r="C174" s="544"/>
      <c r="D174" s="113">
        <f>$D$21</f>
        <v>11</v>
      </c>
      <c r="E174" s="88" t="s">
        <v>8</v>
      </c>
      <c r="F174" s="114">
        <f>$F$21</f>
        <v>4</v>
      </c>
      <c r="G174" s="87" t="s">
        <v>9</v>
      </c>
      <c r="H174" s="115" t="str">
        <f>$H$21</f>
        <v>09:00</v>
      </c>
      <c r="I174" s="70" t="s">
        <v>10</v>
      </c>
      <c r="J174" s="116" t="str">
        <f>$J$21</f>
        <v>17:00</v>
      </c>
      <c r="K174" s="117">
        <f>$K$21</f>
        <v>0.4375</v>
      </c>
      <c r="L174" s="115"/>
      <c r="M174" s="545" t="str">
        <f>$M$21</f>
        <v/>
      </c>
      <c r="N174" s="546"/>
      <c r="O174" s="546"/>
      <c r="P174" s="546"/>
      <c r="Q174" s="91"/>
      <c r="R174" s="106">
        <f>$R$21</f>
        <v>0.54166666666666663</v>
      </c>
      <c r="S174" s="71" t="s">
        <v>10</v>
      </c>
      <c r="T174" s="547">
        <f>$T$21</f>
        <v>0.70833333333333337</v>
      </c>
      <c r="U174" s="548"/>
      <c r="V174" s="102">
        <f>T174-R174</f>
        <v>0.16666666666666674</v>
      </c>
      <c r="W174" s="118">
        <f>V174*24</f>
        <v>4.0000000000000018</v>
      </c>
      <c r="X174" s="549" t="str">
        <f>$X$21</f>
        <v/>
      </c>
      <c r="Y174" s="550"/>
      <c r="Z174" s="550"/>
      <c r="AA174" s="93"/>
      <c r="AD174" s="98"/>
      <c r="AE174" s="98"/>
      <c r="AF174" s="99"/>
    </row>
    <row r="175" spans="1:32" ht="30" customHeight="1" x14ac:dyDescent="0.15">
      <c r="A175" s="543" t="str">
        <f>$A$22</f>
        <v>3階　視聴覚室</v>
      </c>
      <c r="B175" s="544"/>
      <c r="C175" s="544"/>
      <c r="D175" s="113">
        <f>$D$22</f>
        <v>11</v>
      </c>
      <c r="E175" s="88" t="s">
        <v>8</v>
      </c>
      <c r="F175" s="114">
        <f>$F$22</f>
        <v>5</v>
      </c>
      <c r="G175" s="87" t="s">
        <v>9</v>
      </c>
      <c r="H175" s="115" t="str">
        <f>$H$22</f>
        <v>17:00</v>
      </c>
      <c r="I175" s="70" t="s">
        <v>10</v>
      </c>
      <c r="J175" s="116" t="str">
        <f>$J$22</f>
        <v>21:00</v>
      </c>
      <c r="K175" s="117" t="str">
        <f>$K$22</f>
        <v>18:00</v>
      </c>
      <c r="L175" s="115"/>
      <c r="M175" s="545" t="str">
        <f>$M$22</f>
        <v/>
      </c>
      <c r="N175" s="546"/>
      <c r="O175" s="546"/>
      <c r="P175" s="546"/>
      <c r="Q175" s="91"/>
      <c r="R175" s="106">
        <f>$R$22</f>
        <v>0</v>
      </c>
      <c r="S175" s="71" t="s">
        <v>10</v>
      </c>
      <c r="T175" s="547">
        <f>$T$22</f>
        <v>0</v>
      </c>
      <c r="U175" s="548"/>
      <c r="V175" s="102">
        <f>T175-R175</f>
        <v>0</v>
      </c>
      <c r="W175" s="118">
        <f>V175*24</f>
        <v>0</v>
      </c>
      <c r="X175" s="549" t="str">
        <f>$X$22</f>
        <v/>
      </c>
      <c r="Y175" s="550"/>
      <c r="Z175" s="550"/>
      <c r="AA175" s="93"/>
    </row>
    <row r="176" spans="1:32" ht="30" customHeight="1" x14ac:dyDescent="0.15">
      <c r="A176" s="543">
        <f>$A$23</f>
        <v>0</v>
      </c>
      <c r="B176" s="544"/>
      <c r="C176" s="544"/>
      <c r="D176" s="113">
        <f>$D$23</f>
        <v>0</v>
      </c>
      <c r="E176" s="88" t="s">
        <v>8</v>
      </c>
      <c r="F176" s="114">
        <f>$F$23</f>
        <v>0</v>
      </c>
      <c r="G176" s="87" t="s">
        <v>9</v>
      </c>
      <c r="H176" s="115">
        <f>$H$23</f>
        <v>0</v>
      </c>
      <c r="I176" s="70" t="s">
        <v>10</v>
      </c>
      <c r="J176" s="116">
        <f>$J$23</f>
        <v>0</v>
      </c>
      <c r="K176" s="117">
        <f>$K$23</f>
        <v>0</v>
      </c>
      <c r="L176" s="115"/>
      <c r="M176" s="545" t="str">
        <f>$M$23</f>
        <v/>
      </c>
      <c r="N176" s="546"/>
      <c r="O176" s="546"/>
      <c r="P176" s="546"/>
      <c r="Q176" s="91"/>
      <c r="R176" s="106">
        <f>$R$23</f>
        <v>0</v>
      </c>
      <c r="S176" s="71" t="s">
        <v>10</v>
      </c>
      <c r="T176" s="547">
        <f>$T$23</f>
        <v>0</v>
      </c>
      <c r="U176" s="548"/>
      <c r="V176" s="102">
        <f t="shared" ref="V176:V183" si="13">T176-R176</f>
        <v>0</v>
      </c>
      <c r="W176" s="118">
        <f t="shared" ref="W176:W183" si="14">V176*24</f>
        <v>0</v>
      </c>
      <c r="X176" s="549" t="str">
        <f>$X$23</f>
        <v/>
      </c>
      <c r="Y176" s="550"/>
      <c r="Z176" s="550"/>
      <c r="AA176" s="93"/>
    </row>
    <row r="177" spans="1:27" ht="30" customHeight="1" x14ac:dyDescent="0.15">
      <c r="A177" s="543">
        <f>$A$24</f>
        <v>0</v>
      </c>
      <c r="B177" s="544"/>
      <c r="C177" s="544"/>
      <c r="D177" s="113">
        <f>$D$24</f>
        <v>0</v>
      </c>
      <c r="E177" s="88" t="s">
        <v>8</v>
      </c>
      <c r="F177" s="114">
        <f>$F$24</f>
        <v>0</v>
      </c>
      <c r="G177" s="87" t="s">
        <v>9</v>
      </c>
      <c r="H177" s="115">
        <f>$H$24</f>
        <v>0</v>
      </c>
      <c r="I177" s="70" t="s">
        <v>10</v>
      </c>
      <c r="J177" s="116">
        <f>$J$24</f>
        <v>0</v>
      </c>
      <c r="K177" s="117">
        <f>$K$24</f>
        <v>0</v>
      </c>
      <c r="L177" s="115"/>
      <c r="M177" s="545" t="str">
        <f>$M$24</f>
        <v/>
      </c>
      <c r="N177" s="546"/>
      <c r="O177" s="546"/>
      <c r="P177" s="546"/>
      <c r="Q177" s="91"/>
      <c r="R177" s="106">
        <f>$R$24</f>
        <v>0</v>
      </c>
      <c r="S177" s="71" t="s">
        <v>10</v>
      </c>
      <c r="T177" s="547">
        <f>$T$24</f>
        <v>0</v>
      </c>
      <c r="U177" s="548"/>
      <c r="V177" s="102">
        <f t="shared" si="13"/>
        <v>0</v>
      </c>
      <c r="W177" s="118">
        <f t="shared" si="14"/>
        <v>0</v>
      </c>
      <c r="X177" s="549" t="str">
        <f>$X$24</f>
        <v/>
      </c>
      <c r="Y177" s="550"/>
      <c r="Z177" s="550"/>
      <c r="AA177" s="93"/>
    </row>
    <row r="178" spans="1:27" ht="30" customHeight="1" x14ac:dyDescent="0.15">
      <c r="A178" s="543">
        <f>$A$25</f>
        <v>0</v>
      </c>
      <c r="B178" s="544"/>
      <c r="C178" s="544"/>
      <c r="D178" s="113">
        <f>$D$25</f>
        <v>0</v>
      </c>
      <c r="E178" s="88" t="s">
        <v>8</v>
      </c>
      <c r="F178" s="114">
        <f>$F$25</f>
        <v>0</v>
      </c>
      <c r="G178" s="87" t="s">
        <v>9</v>
      </c>
      <c r="H178" s="115">
        <f>$H$25</f>
        <v>0</v>
      </c>
      <c r="I178" s="70" t="s">
        <v>10</v>
      </c>
      <c r="J178" s="116">
        <f>$J$25</f>
        <v>0</v>
      </c>
      <c r="K178" s="117">
        <f>$K$25</f>
        <v>0</v>
      </c>
      <c r="L178" s="115"/>
      <c r="M178" s="545" t="str">
        <f>$M$25</f>
        <v/>
      </c>
      <c r="N178" s="546"/>
      <c r="O178" s="546"/>
      <c r="P178" s="546"/>
      <c r="Q178" s="91"/>
      <c r="R178" s="106">
        <f>$R$25</f>
        <v>0</v>
      </c>
      <c r="S178" s="71" t="s">
        <v>10</v>
      </c>
      <c r="T178" s="547">
        <f>$T$25</f>
        <v>0</v>
      </c>
      <c r="U178" s="548"/>
      <c r="V178" s="102">
        <f t="shared" si="13"/>
        <v>0</v>
      </c>
      <c r="W178" s="118">
        <f t="shared" si="14"/>
        <v>0</v>
      </c>
      <c r="X178" s="549" t="str">
        <f>$X$25</f>
        <v/>
      </c>
      <c r="Y178" s="550"/>
      <c r="Z178" s="550"/>
      <c r="AA178" s="93"/>
    </row>
    <row r="179" spans="1:27" ht="30" customHeight="1" x14ac:dyDescent="0.15">
      <c r="A179" s="543">
        <f>$A$26</f>
        <v>0</v>
      </c>
      <c r="B179" s="544"/>
      <c r="C179" s="544"/>
      <c r="D179" s="113">
        <f>$D$26</f>
        <v>0</v>
      </c>
      <c r="E179" s="88" t="s">
        <v>8</v>
      </c>
      <c r="F179" s="114">
        <f>$F$26</f>
        <v>0</v>
      </c>
      <c r="G179" s="87" t="s">
        <v>9</v>
      </c>
      <c r="H179" s="115">
        <f>$H$26</f>
        <v>0</v>
      </c>
      <c r="I179" s="70" t="s">
        <v>10</v>
      </c>
      <c r="J179" s="116">
        <f>$J$26</f>
        <v>0</v>
      </c>
      <c r="K179" s="117">
        <f>$K$26</f>
        <v>0</v>
      </c>
      <c r="L179" s="115"/>
      <c r="M179" s="545" t="str">
        <f>$M$26</f>
        <v/>
      </c>
      <c r="N179" s="546"/>
      <c r="O179" s="546"/>
      <c r="P179" s="546"/>
      <c r="Q179" s="91"/>
      <c r="R179" s="106">
        <f>$R$26</f>
        <v>0</v>
      </c>
      <c r="S179" s="71" t="s">
        <v>10</v>
      </c>
      <c r="T179" s="547">
        <f>$T$26</f>
        <v>0</v>
      </c>
      <c r="U179" s="548"/>
      <c r="V179" s="102">
        <f t="shared" si="13"/>
        <v>0</v>
      </c>
      <c r="W179" s="118">
        <f t="shared" si="14"/>
        <v>0</v>
      </c>
      <c r="X179" s="549" t="str">
        <f>$X$26</f>
        <v/>
      </c>
      <c r="Y179" s="550"/>
      <c r="Z179" s="550"/>
      <c r="AA179" s="93"/>
    </row>
    <row r="180" spans="1:27" ht="30" customHeight="1" x14ac:dyDescent="0.15">
      <c r="A180" s="543">
        <f>$A$27</f>
        <v>0</v>
      </c>
      <c r="B180" s="544"/>
      <c r="C180" s="544"/>
      <c r="D180" s="113">
        <f>$D$27</f>
        <v>0</v>
      </c>
      <c r="E180" s="88" t="s">
        <v>8</v>
      </c>
      <c r="F180" s="114">
        <f>$F$27</f>
        <v>0</v>
      </c>
      <c r="G180" s="87" t="s">
        <v>9</v>
      </c>
      <c r="H180" s="115">
        <f>$H$27</f>
        <v>0</v>
      </c>
      <c r="I180" s="70" t="s">
        <v>10</v>
      </c>
      <c r="J180" s="116">
        <f>$J$27</f>
        <v>0</v>
      </c>
      <c r="K180" s="117">
        <f>$K$27</f>
        <v>0</v>
      </c>
      <c r="L180" s="115"/>
      <c r="M180" s="545" t="str">
        <f>$M$27</f>
        <v/>
      </c>
      <c r="N180" s="546"/>
      <c r="O180" s="546"/>
      <c r="P180" s="546"/>
      <c r="Q180" s="91"/>
      <c r="R180" s="106">
        <f>$R$27</f>
        <v>0</v>
      </c>
      <c r="S180" s="71" t="s">
        <v>10</v>
      </c>
      <c r="T180" s="547">
        <f>$T$27</f>
        <v>0</v>
      </c>
      <c r="U180" s="548"/>
      <c r="V180" s="102">
        <f t="shared" si="13"/>
        <v>0</v>
      </c>
      <c r="W180" s="118">
        <f t="shared" si="14"/>
        <v>0</v>
      </c>
      <c r="X180" s="549" t="str">
        <f>$X$27</f>
        <v/>
      </c>
      <c r="Y180" s="550"/>
      <c r="Z180" s="550"/>
      <c r="AA180" s="93"/>
    </row>
    <row r="181" spans="1:27" ht="30" customHeight="1" x14ac:dyDescent="0.15">
      <c r="A181" s="543">
        <f>$A$28</f>
        <v>0</v>
      </c>
      <c r="B181" s="544"/>
      <c r="C181" s="544"/>
      <c r="D181" s="113">
        <f>$D$28</f>
        <v>0</v>
      </c>
      <c r="E181" s="88" t="s">
        <v>8</v>
      </c>
      <c r="F181" s="114">
        <f>$F$28</f>
        <v>0</v>
      </c>
      <c r="G181" s="87" t="s">
        <v>9</v>
      </c>
      <c r="H181" s="115">
        <f>$H$28</f>
        <v>0</v>
      </c>
      <c r="I181" s="70" t="s">
        <v>10</v>
      </c>
      <c r="J181" s="116">
        <f>$J$28</f>
        <v>0</v>
      </c>
      <c r="K181" s="117">
        <f>$K$28</f>
        <v>0</v>
      </c>
      <c r="L181" s="115"/>
      <c r="M181" s="545" t="str">
        <f>$M$28</f>
        <v/>
      </c>
      <c r="N181" s="546"/>
      <c r="O181" s="546"/>
      <c r="P181" s="546"/>
      <c r="Q181" s="91"/>
      <c r="R181" s="106">
        <f>$R$28</f>
        <v>0</v>
      </c>
      <c r="S181" s="71" t="s">
        <v>10</v>
      </c>
      <c r="T181" s="547">
        <f>$T$28</f>
        <v>0</v>
      </c>
      <c r="U181" s="548"/>
      <c r="V181" s="102">
        <f t="shared" si="13"/>
        <v>0</v>
      </c>
      <c r="W181" s="118">
        <f t="shared" si="14"/>
        <v>0</v>
      </c>
      <c r="X181" s="549" t="str">
        <f>$X$28</f>
        <v/>
      </c>
      <c r="Y181" s="550"/>
      <c r="Z181" s="550"/>
      <c r="AA181" s="93"/>
    </row>
    <row r="182" spans="1:27" ht="30" customHeight="1" x14ac:dyDescent="0.15">
      <c r="A182" s="543">
        <f>$A$29</f>
        <v>0</v>
      </c>
      <c r="B182" s="544"/>
      <c r="C182" s="544"/>
      <c r="D182" s="113">
        <f>$D$29</f>
        <v>0</v>
      </c>
      <c r="E182" s="88" t="s">
        <v>8</v>
      </c>
      <c r="F182" s="114">
        <f>$F$29</f>
        <v>0</v>
      </c>
      <c r="G182" s="87" t="s">
        <v>9</v>
      </c>
      <c r="H182" s="115">
        <f>$H$29</f>
        <v>0</v>
      </c>
      <c r="I182" s="70" t="s">
        <v>10</v>
      </c>
      <c r="J182" s="116">
        <f>$J$29</f>
        <v>0</v>
      </c>
      <c r="K182" s="117">
        <f>$K$29</f>
        <v>0</v>
      </c>
      <c r="L182" s="115"/>
      <c r="M182" s="545" t="str">
        <f>$M$29</f>
        <v/>
      </c>
      <c r="N182" s="546"/>
      <c r="O182" s="546"/>
      <c r="P182" s="546"/>
      <c r="Q182" s="91"/>
      <c r="R182" s="106">
        <f>$R$29</f>
        <v>0</v>
      </c>
      <c r="S182" s="71" t="s">
        <v>10</v>
      </c>
      <c r="T182" s="547">
        <f>$T$29</f>
        <v>0</v>
      </c>
      <c r="U182" s="548"/>
      <c r="V182" s="102">
        <f t="shared" si="13"/>
        <v>0</v>
      </c>
      <c r="W182" s="118">
        <f t="shared" si="14"/>
        <v>0</v>
      </c>
      <c r="X182" s="549" t="str">
        <f>$X$29</f>
        <v/>
      </c>
      <c r="Y182" s="550"/>
      <c r="Z182" s="550"/>
      <c r="AA182" s="93"/>
    </row>
    <row r="183" spans="1:27" ht="30" customHeight="1" x14ac:dyDescent="0.15">
      <c r="A183" s="543">
        <f>$A$30</f>
        <v>0</v>
      </c>
      <c r="B183" s="544"/>
      <c r="C183" s="544"/>
      <c r="D183" s="113">
        <f>$D$30</f>
        <v>0</v>
      </c>
      <c r="E183" s="88" t="s">
        <v>8</v>
      </c>
      <c r="F183" s="114">
        <f>$F$30</f>
        <v>0</v>
      </c>
      <c r="G183" s="87" t="s">
        <v>9</v>
      </c>
      <c r="H183" s="115">
        <f>$H$30</f>
        <v>0</v>
      </c>
      <c r="I183" s="70" t="s">
        <v>10</v>
      </c>
      <c r="J183" s="116">
        <f>$J$30</f>
        <v>0</v>
      </c>
      <c r="K183" s="117">
        <f>$K$30</f>
        <v>0</v>
      </c>
      <c r="L183" s="115"/>
      <c r="M183" s="545" t="str">
        <f>$M$30</f>
        <v/>
      </c>
      <c r="N183" s="546"/>
      <c r="O183" s="546"/>
      <c r="P183" s="546"/>
      <c r="Q183" s="91"/>
      <c r="R183" s="106">
        <f>$R$30</f>
        <v>0</v>
      </c>
      <c r="S183" s="71" t="s">
        <v>10</v>
      </c>
      <c r="T183" s="547">
        <f>$T$30</f>
        <v>0</v>
      </c>
      <c r="U183" s="548"/>
      <c r="V183" s="102">
        <f t="shared" si="13"/>
        <v>0</v>
      </c>
      <c r="W183" s="118">
        <f t="shared" si="14"/>
        <v>0</v>
      </c>
      <c r="X183" s="549" t="str">
        <f>$X$30</f>
        <v/>
      </c>
      <c r="Y183" s="550"/>
      <c r="Z183" s="550"/>
      <c r="AA183" s="93"/>
    </row>
    <row r="184" spans="1:27" ht="30" customHeight="1" x14ac:dyDescent="0.15">
      <c r="A184" s="358" t="s">
        <v>13</v>
      </c>
      <c r="B184" s="359"/>
      <c r="C184" s="359"/>
      <c r="D184" s="360"/>
      <c r="E184" s="361"/>
      <c r="F184" s="361"/>
      <c r="G184" s="361"/>
      <c r="H184" s="361"/>
      <c r="I184" s="361"/>
      <c r="J184" s="361"/>
      <c r="K184" s="362"/>
      <c r="L184" s="101"/>
      <c r="M184" s="551" t="str">
        <f>$M$31</f>
        <v/>
      </c>
      <c r="N184" s="552"/>
      <c r="O184" s="552"/>
      <c r="P184" s="552"/>
      <c r="Q184" s="92" t="s">
        <v>12</v>
      </c>
      <c r="R184" s="95" t="s">
        <v>140</v>
      </c>
      <c r="S184" s="96"/>
      <c r="T184" s="96"/>
      <c r="U184" s="97"/>
      <c r="V184" s="101"/>
      <c r="W184" s="101"/>
      <c r="X184" s="553" t="str">
        <f>$X$31</f>
        <v/>
      </c>
      <c r="Y184" s="554"/>
      <c r="Z184" s="554"/>
      <c r="AA184" s="94" t="s">
        <v>12</v>
      </c>
    </row>
    <row r="185" spans="1:27" ht="30" customHeight="1" x14ac:dyDescent="0.15">
      <c r="A185" s="340" t="s">
        <v>121</v>
      </c>
      <c r="B185" s="341"/>
      <c r="C185" s="341"/>
      <c r="D185" s="342" t="str">
        <f>$D$32</f>
        <v/>
      </c>
      <c r="E185" s="343"/>
      <c r="F185" s="343"/>
      <c r="G185" s="343"/>
      <c r="H185" s="343"/>
      <c r="I185" s="343"/>
      <c r="J185" s="75" t="s">
        <v>12</v>
      </c>
      <c r="K185" s="344" t="s">
        <v>440</v>
      </c>
      <c r="L185" s="345"/>
      <c r="M185" s="345"/>
      <c r="N185" s="345"/>
      <c r="O185" s="345"/>
      <c r="P185" s="555" t="str">
        <f>$P$32</f>
        <v/>
      </c>
      <c r="Q185" s="556"/>
      <c r="R185" s="556"/>
      <c r="S185" s="556"/>
      <c r="T185" s="556"/>
      <c r="U185" s="556"/>
      <c r="V185" s="556"/>
      <c r="W185" s="556"/>
      <c r="X185" s="556"/>
      <c r="Y185" s="119"/>
      <c r="Z185" s="348" t="s">
        <v>12</v>
      </c>
      <c r="AA185" s="349"/>
    </row>
    <row r="186" spans="1:27" ht="12.75" customHeight="1" x14ac:dyDescent="0.15">
      <c r="A186" s="123"/>
      <c r="B186" s="57"/>
      <c r="C186" s="57"/>
      <c r="D186" s="124"/>
      <c r="E186" s="125"/>
      <c r="F186" s="125"/>
      <c r="G186" s="125"/>
      <c r="H186" s="125"/>
      <c r="I186" s="125"/>
      <c r="J186" s="126"/>
      <c r="K186" s="127"/>
      <c r="L186" s="127"/>
      <c r="M186" s="127"/>
      <c r="N186" s="127"/>
      <c r="O186" s="127"/>
      <c r="P186" s="128"/>
      <c r="Q186" s="128"/>
      <c r="R186" s="128"/>
      <c r="S186" s="128"/>
      <c r="T186" s="128"/>
      <c r="U186" s="128"/>
      <c r="V186" s="128"/>
      <c r="W186" s="128"/>
      <c r="X186" s="128"/>
      <c r="Y186" s="125"/>
      <c r="Z186" s="61"/>
      <c r="AA186" s="61"/>
    </row>
    <row r="187" spans="1:27" ht="24.75" customHeight="1" x14ac:dyDescent="0.15">
      <c r="A187" s="123"/>
      <c r="B187" s="74" t="s">
        <v>146</v>
      </c>
      <c r="C187" s="57"/>
      <c r="D187" s="124"/>
      <c r="E187" s="125"/>
      <c r="F187" s="125"/>
      <c r="G187" s="125"/>
      <c r="H187" s="125"/>
      <c r="I187" s="125"/>
      <c r="J187" s="126"/>
      <c r="K187" s="127"/>
      <c r="L187" s="127"/>
      <c r="M187" s="127"/>
      <c r="N187" s="127"/>
      <c r="O187" s="127"/>
      <c r="P187" s="128"/>
      <c r="Q187" s="128"/>
      <c r="R187" s="128"/>
      <c r="S187" s="128"/>
      <c r="T187" s="128"/>
      <c r="U187" s="128"/>
      <c r="V187" s="128"/>
      <c r="W187" s="128"/>
      <c r="X187" s="129" t="s">
        <v>147</v>
      </c>
      <c r="Y187" s="125"/>
      <c r="Z187" s="61"/>
      <c r="AA187" s="61"/>
    </row>
    <row r="188" spans="1:27" ht="24" customHeight="1" x14ac:dyDescent="0.15">
      <c r="A188" s="123"/>
      <c r="B188" s="57"/>
      <c r="C188" s="57"/>
      <c r="D188" s="124"/>
      <c r="E188" s="125"/>
      <c r="F188" s="125"/>
      <c r="G188" s="125"/>
      <c r="H188" s="125"/>
      <c r="I188" s="125"/>
      <c r="J188" s="126"/>
      <c r="K188" s="127"/>
      <c r="L188" s="127"/>
      <c r="M188" s="127"/>
      <c r="N188" s="127"/>
      <c r="O188" s="127"/>
      <c r="P188" s="128"/>
      <c r="Q188" s="128"/>
      <c r="R188" s="128"/>
      <c r="S188" s="128"/>
      <c r="T188" s="128"/>
      <c r="V188" s="128"/>
      <c r="W188" s="128"/>
      <c r="X188" s="134" t="s">
        <v>150</v>
      </c>
      <c r="Y188" s="125"/>
      <c r="Z188" s="61"/>
      <c r="AA188" s="61"/>
    </row>
    <row r="189" spans="1:27" ht="36.75" customHeight="1" x14ac:dyDescent="0.15">
      <c r="A189" s="123"/>
      <c r="B189" s="57"/>
      <c r="C189" s="57"/>
      <c r="D189" s="124"/>
      <c r="E189" s="125"/>
      <c r="F189" s="125"/>
      <c r="G189" s="125"/>
      <c r="H189" s="125"/>
      <c r="I189" s="125"/>
      <c r="J189" s="126"/>
      <c r="K189" s="127"/>
      <c r="L189" s="127"/>
      <c r="M189" s="127"/>
      <c r="N189" s="127"/>
      <c r="O189" s="127"/>
      <c r="P189" s="128"/>
      <c r="Q189" s="128"/>
      <c r="R189" s="128"/>
      <c r="S189" s="128"/>
      <c r="T189" s="128"/>
      <c r="U189" s="128"/>
      <c r="V189" s="128"/>
      <c r="W189" s="128"/>
      <c r="X189" s="128" t="s">
        <v>148</v>
      </c>
      <c r="Y189" s="125"/>
      <c r="Z189" s="61"/>
      <c r="AA189" s="61"/>
    </row>
    <row r="190" spans="1:27" ht="18.75" customHeight="1" x14ac:dyDescent="0.15"/>
    <row r="191" spans="1:27" ht="18.75" customHeight="1" x14ac:dyDescent="0.15">
      <c r="A191" s="4" t="s">
        <v>7</v>
      </c>
      <c r="B191" s="4" t="s">
        <v>8</v>
      </c>
      <c r="C191" s="4" t="s">
        <v>9</v>
      </c>
      <c r="D191" s="132" t="s">
        <v>24</v>
      </c>
      <c r="E191" s="130"/>
      <c r="H191" s="11"/>
      <c r="I191" s="11"/>
      <c r="J191" s="11"/>
      <c r="K191" s="11"/>
      <c r="L191" s="11"/>
      <c r="M191" s="11"/>
      <c r="N191" s="11"/>
      <c r="O191" s="11"/>
      <c r="P191" s="11"/>
      <c r="Q191" s="11"/>
      <c r="R191" s="11"/>
      <c r="S191" s="11"/>
      <c r="T191" s="11"/>
      <c r="U191" s="11"/>
      <c r="V191" s="11"/>
      <c r="W191" s="11"/>
      <c r="X191" s="11"/>
      <c r="Y191" s="11"/>
      <c r="Z191" s="11"/>
      <c r="AA191" s="11"/>
    </row>
    <row r="192" spans="1:27" x14ac:dyDescent="0.15">
      <c r="A192" s="4">
        <v>5</v>
      </c>
      <c r="B192" s="4">
        <v>1</v>
      </c>
      <c r="C192" s="4">
        <v>1</v>
      </c>
      <c r="D192" s="60">
        <v>0.33333333333333331</v>
      </c>
      <c r="E192" s="130"/>
      <c r="F192" s="131"/>
    </row>
    <row r="193" spans="1:5" x14ac:dyDescent="0.15">
      <c r="A193" s="4">
        <v>6</v>
      </c>
      <c r="B193" s="4">
        <v>2</v>
      </c>
      <c r="C193" s="4">
        <v>2</v>
      </c>
      <c r="D193" s="60">
        <v>0.35416666666666669</v>
      </c>
      <c r="E193" s="130"/>
    </row>
    <row r="194" spans="1:5" x14ac:dyDescent="0.15">
      <c r="A194" s="4">
        <v>7</v>
      </c>
      <c r="B194" s="4">
        <v>3</v>
      </c>
      <c r="C194" s="4">
        <v>3</v>
      </c>
      <c r="D194" s="60">
        <v>0.375</v>
      </c>
    </row>
    <row r="195" spans="1:5" x14ac:dyDescent="0.15">
      <c r="A195" s="4">
        <v>8</v>
      </c>
      <c r="B195" s="4">
        <v>4</v>
      </c>
      <c r="C195" s="4">
        <v>4</v>
      </c>
      <c r="D195" s="60">
        <v>0.39583333333333331</v>
      </c>
    </row>
    <row r="196" spans="1:5" x14ac:dyDescent="0.15">
      <c r="A196" s="4">
        <v>9</v>
      </c>
      <c r="B196" s="4">
        <v>5</v>
      </c>
      <c r="C196" s="4">
        <v>5</v>
      </c>
      <c r="D196" s="60">
        <v>0.41666666666666669</v>
      </c>
    </row>
    <row r="197" spans="1:5" x14ac:dyDescent="0.15">
      <c r="A197" s="4">
        <v>10</v>
      </c>
      <c r="B197" s="4">
        <v>6</v>
      </c>
      <c r="C197" s="4">
        <v>6</v>
      </c>
      <c r="D197" s="60">
        <v>0.4375</v>
      </c>
    </row>
    <row r="198" spans="1:5" x14ac:dyDescent="0.15">
      <c r="A198" s="4">
        <v>11</v>
      </c>
      <c r="B198" s="4">
        <v>7</v>
      </c>
      <c r="C198" s="4">
        <v>7</v>
      </c>
      <c r="D198" s="60">
        <v>0.45833333333333331</v>
      </c>
    </row>
    <row r="199" spans="1:5" x14ac:dyDescent="0.15">
      <c r="A199" s="4">
        <v>12</v>
      </c>
      <c r="B199" s="4">
        <v>8</v>
      </c>
      <c r="C199" s="4">
        <v>8</v>
      </c>
      <c r="D199" s="60">
        <v>0.47916666666666669</v>
      </c>
    </row>
    <row r="200" spans="1:5" x14ac:dyDescent="0.15">
      <c r="A200" s="4">
        <v>13</v>
      </c>
      <c r="B200" s="4">
        <v>9</v>
      </c>
      <c r="C200" s="4">
        <v>9</v>
      </c>
      <c r="D200" s="60">
        <v>0.5</v>
      </c>
    </row>
    <row r="201" spans="1:5" x14ac:dyDescent="0.15">
      <c r="A201" s="4">
        <v>14</v>
      </c>
      <c r="B201" s="4">
        <v>10</v>
      </c>
      <c r="C201" s="4">
        <v>10</v>
      </c>
      <c r="D201" s="60">
        <v>0.52083333333333337</v>
      </c>
    </row>
    <row r="202" spans="1:5" x14ac:dyDescent="0.15">
      <c r="A202" s="4">
        <v>15</v>
      </c>
      <c r="B202" s="4">
        <v>11</v>
      </c>
      <c r="C202" s="4">
        <v>11</v>
      </c>
      <c r="D202" s="60">
        <v>0.54166666666666663</v>
      </c>
    </row>
    <row r="203" spans="1:5" x14ac:dyDescent="0.15">
      <c r="A203" s="4">
        <v>16</v>
      </c>
      <c r="B203" s="4">
        <v>12</v>
      </c>
      <c r="C203" s="4">
        <v>12</v>
      </c>
      <c r="D203" s="60">
        <v>0.5625</v>
      </c>
    </row>
    <row r="204" spans="1:5" x14ac:dyDescent="0.15">
      <c r="A204" s="4">
        <v>17</v>
      </c>
      <c r="B204" s="4"/>
      <c r="C204" s="4">
        <v>13</v>
      </c>
      <c r="D204" s="60">
        <v>0.58333333333333337</v>
      </c>
    </row>
    <row r="205" spans="1:5" x14ac:dyDescent="0.15">
      <c r="A205" s="4">
        <v>18</v>
      </c>
      <c r="B205" s="4"/>
      <c r="C205" s="4">
        <v>14</v>
      </c>
      <c r="D205" s="60">
        <v>0.60416666666666663</v>
      </c>
    </row>
    <row r="206" spans="1:5" x14ac:dyDescent="0.15">
      <c r="A206" s="4">
        <v>19</v>
      </c>
      <c r="B206" s="4"/>
      <c r="C206" s="4">
        <v>15</v>
      </c>
      <c r="D206" s="60">
        <v>0.625</v>
      </c>
    </row>
    <row r="207" spans="1:5" x14ac:dyDescent="0.15">
      <c r="A207" s="4">
        <v>20</v>
      </c>
      <c r="B207" s="4"/>
      <c r="C207" s="4">
        <v>16</v>
      </c>
      <c r="D207" s="60">
        <v>0.64583333333333337</v>
      </c>
    </row>
    <row r="208" spans="1:5" x14ac:dyDescent="0.15">
      <c r="A208" s="4">
        <v>21</v>
      </c>
      <c r="B208" s="4"/>
      <c r="C208" s="4">
        <v>17</v>
      </c>
      <c r="D208" s="60">
        <v>0.66666666666666663</v>
      </c>
    </row>
    <row r="209" spans="1:4" x14ac:dyDescent="0.15">
      <c r="A209" s="4">
        <v>22</v>
      </c>
      <c r="B209" s="4"/>
      <c r="C209" s="4">
        <v>18</v>
      </c>
      <c r="D209" s="60">
        <v>0.6875</v>
      </c>
    </row>
    <row r="210" spans="1:4" x14ac:dyDescent="0.15">
      <c r="A210" s="4">
        <v>23</v>
      </c>
      <c r="B210" s="4"/>
      <c r="C210" s="4">
        <v>19</v>
      </c>
      <c r="D210" s="60">
        <v>0.70833333333333337</v>
      </c>
    </row>
    <row r="211" spans="1:4" x14ac:dyDescent="0.15">
      <c r="A211" s="4">
        <v>24</v>
      </c>
      <c r="B211" s="4"/>
      <c r="C211" s="4">
        <v>20</v>
      </c>
      <c r="D211" s="60">
        <v>0.72916666666666663</v>
      </c>
    </row>
    <row r="212" spans="1:4" x14ac:dyDescent="0.15">
      <c r="A212" s="4">
        <v>25</v>
      </c>
      <c r="B212" s="4"/>
      <c r="C212" s="4">
        <v>21</v>
      </c>
      <c r="D212" s="60">
        <v>0.75</v>
      </c>
    </row>
    <row r="213" spans="1:4" x14ac:dyDescent="0.15">
      <c r="A213" s="4">
        <v>26</v>
      </c>
      <c r="B213" s="4"/>
      <c r="C213" s="4">
        <v>22</v>
      </c>
      <c r="D213" s="60">
        <v>0.77083333333333337</v>
      </c>
    </row>
    <row r="214" spans="1:4" x14ac:dyDescent="0.15">
      <c r="A214" s="4">
        <v>27</v>
      </c>
      <c r="B214" s="4"/>
      <c r="C214" s="4">
        <v>23</v>
      </c>
      <c r="D214" s="60">
        <v>0.79166666666666663</v>
      </c>
    </row>
    <row r="215" spans="1:4" x14ac:dyDescent="0.15">
      <c r="A215" s="4">
        <v>28</v>
      </c>
      <c r="B215" s="4"/>
      <c r="C215" s="4">
        <v>24</v>
      </c>
      <c r="D215" s="60">
        <v>0.8125</v>
      </c>
    </row>
    <row r="216" spans="1:4" x14ac:dyDescent="0.15">
      <c r="A216" s="4">
        <v>29</v>
      </c>
      <c r="B216" s="4"/>
      <c r="C216" s="4">
        <v>25</v>
      </c>
      <c r="D216" s="60">
        <v>0.83333333333333337</v>
      </c>
    </row>
    <row r="217" spans="1:4" x14ac:dyDescent="0.15">
      <c r="A217" s="4">
        <v>30</v>
      </c>
      <c r="B217" s="4"/>
      <c r="C217" s="4">
        <v>26</v>
      </c>
      <c r="D217" s="60">
        <v>0.85416666666666663</v>
      </c>
    </row>
    <row r="218" spans="1:4" x14ac:dyDescent="0.15">
      <c r="A218" s="4">
        <v>31</v>
      </c>
      <c r="B218" s="4"/>
      <c r="C218" s="4">
        <v>27</v>
      </c>
      <c r="D218" s="60">
        <v>0.875</v>
      </c>
    </row>
    <row r="219" spans="1:4" x14ac:dyDescent="0.15">
      <c r="A219" s="4">
        <v>32</v>
      </c>
      <c r="B219" s="4"/>
      <c r="C219" s="4">
        <v>28</v>
      </c>
      <c r="D219" s="60">
        <v>0.89583333333333337</v>
      </c>
    </row>
    <row r="220" spans="1:4" x14ac:dyDescent="0.15">
      <c r="A220" s="4">
        <v>33</v>
      </c>
      <c r="B220" s="4"/>
      <c r="C220" s="4">
        <v>29</v>
      </c>
      <c r="D220" s="60">
        <v>0.91666666666666663</v>
      </c>
    </row>
    <row r="221" spans="1:4" x14ac:dyDescent="0.15">
      <c r="A221" s="4">
        <v>34</v>
      </c>
      <c r="B221" s="4"/>
      <c r="C221" s="4">
        <v>30</v>
      </c>
      <c r="D221" s="4"/>
    </row>
    <row r="222" spans="1:4" x14ac:dyDescent="0.15">
      <c r="A222" s="4">
        <v>35</v>
      </c>
      <c r="B222" s="4"/>
      <c r="C222" s="4">
        <v>31</v>
      </c>
      <c r="D222" s="4"/>
    </row>
  </sheetData>
  <sheetProtection sheet="1" formatCells="0" formatColumns="0" formatRows="0" insertColumns="0" insertRows="0" insertHyperlinks="0" deleteColumns="0" deleteRows="0" sort="0" autoFilter="0" pivotTables="0"/>
  <mergeCells count="447">
    <mergeCell ref="A185:C185"/>
    <mergeCell ref="D185:I185"/>
    <mergeCell ref="K185:O185"/>
    <mergeCell ref="P185:X185"/>
    <mergeCell ref="Z185:AA185"/>
    <mergeCell ref="A183:C183"/>
    <mergeCell ref="M183:P183"/>
    <mergeCell ref="T183:U183"/>
    <mergeCell ref="X183:Z183"/>
    <mergeCell ref="A184:C184"/>
    <mergeCell ref="D184:K184"/>
    <mergeCell ref="M184:P184"/>
    <mergeCell ref="X184:Z184"/>
    <mergeCell ref="A181:C181"/>
    <mergeCell ref="M181:P181"/>
    <mergeCell ref="T181:U181"/>
    <mergeCell ref="X181:Z181"/>
    <mergeCell ref="A182:C182"/>
    <mergeCell ref="M182:P182"/>
    <mergeCell ref="T182:U182"/>
    <mergeCell ref="X182:Z182"/>
    <mergeCell ref="A179:C179"/>
    <mergeCell ref="M179:P179"/>
    <mergeCell ref="T179:U179"/>
    <mergeCell ref="X179:Z179"/>
    <mergeCell ref="A180:C180"/>
    <mergeCell ref="M180:P180"/>
    <mergeCell ref="T180:U180"/>
    <mergeCell ref="X180:Z180"/>
    <mergeCell ref="A177:C177"/>
    <mergeCell ref="M177:P177"/>
    <mergeCell ref="T177:U177"/>
    <mergeCell ref="X177:Z177"/>
    <mergeCell ref="A178:C178"/>
    <mergeCell ref="M178:P178"/>
    <mergeCell ref="T178:U178"/>
    <mergeCell ref="X178:Z178"/>
    <mergeCell ref="A175:C175"/>
    <mergeCell ref="M175:P175"/>
    <mergeCell ref="T175:U175"/>
    <mergeCell ref="X175:Z175"/>
    <mergeCell ref="A176:C176"/>
    <mergeCell ref="M176:P176"/>
    <mergeCell ref="T176:U176"/>
    <mergeCell ref="X176:Z176"/>
    <mergeCell ref="R173:U173"/>
    <mergeCell ref="X173:AA173"/>
    <mergeCell ref="A174:C174"/>
    <mergeCell ref="M174:P174"/>
    <mergeCell ref="T174:U174"/>
    <mergeCell ref="X174:Z174"/>
    <mergeCell ref="A170:J170"/>
    <mergeCell ref="K170:Y170"/>
    <mergeCell ref="Z170:AA170"/>
    <mergeCell ref="A171:C173"/>
    <mergeCell ref="D171:G173"/>
    <mergeCell ref="H171:J173"/>
    <mergeCell ref="K171:K173"/>
    <mergeCell ref="M171:Q173"/>
    <mergeCell ref="R171:AA171"/>
    <mergeCell ref="R172:AA172"/>
    <mergeCell ref="A168:N168"/>
    <mergeCell ref="A169:I169"/>
    <mergeCell ref="F162:I162"/>
    <mergeCell ref="J162:O162"/>
    <mergeCell ref="C163:I164"/>
    <mergeCell ref="M163:N163"/>
    <mergeCell ref="T163:U163"/>
    <mergeCell ref="J164:O164"/>
    <mergeCell ref="P164:AA164"/>
    <mergeCell ref="X155:AA155"/>
    <mergeCell ref="A157:AA157"/>
    <mergeCell ref="A160:A165"/>
    <mergeCell ref="C160:I160"/>
    <mergeCell ref="J160:O160"/>
    <mergeCell ref="P160:AA160"/>
    <mergeCell ref="C161:I161"/>
    <mergeCell ref="J161:O161"/>
    <mergeCell ref="P161:AA161"/>
    <mergeCell ref="B162:B164"/>
    <mergeCell ref="C165:I165"/>
    <mergeCell ref="K165:P165"/>
    <mergeCell ref="T165:U165"/>
    <mergeCell ref="Y165:AA165"/>
    <mergeCell ref="A149:C149"/>
    <mergeCell ref="D149:I149"/>
    <mergeCell ref="K149:O149"/>
    <mergeCell ref="P149:X149"/>
    <mergeCell ref="Z149:AA149"/>
    <mergeCell ref="X154:AA154"/>
    <mergeCell ref="A147:C147"/>
    <mergeCell ref="M147:P147"/>
    <mergeCell ref="T147:U147"/>
    <mergeCell ref="X147:Z147"/>
    <mergeCell ref="A148:C148"/>
    <mergeCell ref="D148:K148"/>
    <mergeCell ref="M148:P148"/>
    <mergeCell ref="X148:Z148"/>
    <mergeCell ref="A145:C145"/>
    <mergeCell ref="M145:P145"/>
    <mergeCell ref="T145:U145"/>
    <mergeCell ref="X145:Z145"/>
    <mergeCell ref="A146:C146"/>
    <mergeCell ref="M146:P146"/>
    <mergeCell ref="T146:U146"/>
    <mergeCell ref="X146:Z146"/>
    <mergeCell ref="A143:C143"/>
    <mergeCell ref="M143:P143"/>
    <mergeCell ref="T143:U143"/>
    <mergeCell ref="X143:Z143"/>
    <mergeCell ref="A144:C144"/>
    <mergeCell ref="M144:P144"/>
    <mergeCell ref="T144:U144"/>
    <mergeCell ref="X144:Z144"/>
    <mergeCell ref="A141:C141"/>
    <mergeCell ref="M141:P141"/>
    <mergeCell ref="T141:U141"/>
    <mergeCell ref="X141:Z141"/>
    <mergeCell ref="A142:C142"/>
    <mergeCell ref="M142:P142"/>
    <mergeCell ref="T142:U142"/>
    <mergeCell ref="X142:Z142"/>
    <mergeCell ref="A139:C139"/>
    <mergeCell ref="M139:P139"/>
    <mergeCell ref="T139:U139"/>
    <mergeCell ref="X139:Z139"/>
    <mergeCell ref="A140:C140"/>
    <mergeCell ref="M140:P140"/>
    <mergeCell ref="T140:U140"/>
    <mergeCell ref="X140:Z140"/>
    <mergeCell ref="R137:U137"/>
    <mergeCell ref="X137:AA137"/>
    <mergeCell ref="A138:C138"/>
    <mergeCell ref="M138:P138"/>
    <mergeCell ref="T138:U138"/>
    <mergeCell ref="X138:Z138"/>
    <mergeCell ref="A134:J134"/>
    <mergeCell ref="K134:Y134"/>
    <mergeCell ref="Z134:AA134"/>
    <mergeCell ref="A135:C137"/>
    <mergeCell ref="D135:G137"/>
    <mergeCell ref="H135:J137"/>
    <mergeCell ref="K135:K137"/>
    <mergeCell ref="M135:Q137"/>
    <mergeCell ref="R135:AA135"/>
    <mergeCell ref="R136:AA136"/>
    <mergeCell ref="C129:I129"/>
    <mergeCell ref="K129:P129"/>
    <mergeCell ref="T129:U129"/>
    <mergeCell ref="Y129:AA129"/>
    <mergeCell ref="A132:N132"/>
    <mergeCell ref="A133:I133"/>
    <mergeCell ref="C127:I128"/>
    <mergeCell ref="M127:N127"/>
    <mergeCell ref="T127:U127"/>
    <mergeCell ref="J128:O128"/>
    <mergeCell ref="P128:AA128"/>
    <mergeCell ref="A124:A129"/>
    <mergeCell ref="C124:I124"/>
    <mergeCell ref="J124:O124"/>
    <mergeCell ref="P124:AA124"/>
    <mergeCell ref="C125:I125"/>
    <mergeCell ref="J125:O125"/>
    <mergeCell ref="P125:AA125"/>
    <mergeCell ref="B126:B128"/>
    <mergeCell ref="F126:I126"/>
    <mergeCell ref="J126:O126"/>
    <mergeCell ref="E115:AA115"/>
    <mergeCell ref="A116:B116"/>
    <mergeCell ref="C116:AA117"/>
    <mergeCell ref="X118:AA118"/>
    <mergeCell ref="X119:AA119"/>
    <mergeCell ref="A121:AA121"/>
    <mergeCell ref="A112:D112"/>
    <mergeCell ref="E112:AA112"/>
    <mergeCell ref="A113:D113"/>
    <mergeCell ref="E113:AA113"/>
    <mergeCell ref="A114:D114"/>
    <mergeCell ref="E114:AA114"/>
    <mergeCell ref="A109:C109"/>
    <mergeCell ref="D109:K109"/>
    <mergeCell ref="M109:P109"/>
    <mergeCell ref="X109:Z109"/>
    <mergeCell ref="A110:C110"/>
    <mergeCell ref="D110:I110"/>
    <mergeCell ref="K110:O110"/>
    <mergeCell ref="P110:X110"/>
    <mergeCell ref="Z110:AA110"/>
    <mergeCell ref="A107:C107"/>
    <mergeCell ref="M107:P107"/>
    <mergeCell ref="T107:U107"/>
    <mergeCell ref="X107:Z107"/>
    <mergeCell ref="A108:C108"/>
    <mergeCell ref="M108:P108"/>
    <mergeCell ref="T108:U108"/>
    <mergeCell ref="X108:Z108"/>
    <mergeCell ref="A105:C105"/>
    <mergeCell ref="M105:P105"/>
    <mergeCell ref="T105:U105"/>
    <mergeCell ref="X105:Z105"/>
    <mergeCell ref="A106:C106"/>
    <mergeCell ref="M106:P106"/>
    <mergeCell ref="T106:U106"/>
    <mergeCell ref="X106:Z106"/>
    <mergeCell ref="A103:C103"/>
    <mergeCell ref="M103:P103"/>
    <mergeCell ref="T103:U103"/>
    <mergeCell ref="X103:Z103"/>
    <mergeCell ref="A104:C104"/>
    <mergeCell ref="M104:P104"/>
    <mergeCell ref="T104:U104"/>
    <mergeCell ref="X104:Z104"/>
    <mergeCell ref="A101:C101"/>
    <mergeCell ref="M101:P101"/>
    <mergeCell ref="T101:U101"/>
    <mergeCell ref="X101:Z101"/>
    <mergeCell ref="A102:C102"/>
    <mergeCell ref="M102:P102"/>
    <mergeCell ref="T102:U102"/>
    <mergeCell ref="X102:Z102"/>
    <mergeCell ref="A99:C99"/>
    <mergeCell ref="M99:P99"/>
    <mergeCell ref="T99:U99"/>
    <mergeCell ref="X99:Z99"/>
    <mergeCell ref="A100:C100"/>
    <mergeCell ref="M100:P100"/>
    <mergeCell ref="T100:U100"/>
    <mergeCell ref="X100:Z100"/>
    <mergeCell ref="A96:C98"/>
    <mergeCell ref="D96:G98"/>
    <mergeCell ref="H96:J98"/>
    <mergeCell ref="K96:K98"/>
    <mergeCell ref="M96:Q98"/>
    <mergeCell ref="R96:AA96"/>
    <mergeCell ref="R97:AA97"/>
    <mergeCell ref="R98:U98"/>
    <mergeCell ref="X98:AA98"/>
    <mergeCell ref="C90:I90"/>
    <mergeCell ref="K90:P90"/>
    <mergeCell ref="T90:U90"/>
    <mergeCell ref="Y90:AA90"/>
    <mergeCell ref="A95:J95"/>
    <mergeCell ref="K95:Y95"/>
    <mergeCell ref="Z95:AA95"/>
    <mergeCell ref="C88:I89"/>
    <mergeCell ref="M88:N88"/>
    <mergeCell ref="T88:U88"/>
    <mergeCell ref="J89:O89"/>
    <mergeCell ref="P89:AA89"/>
    <mergeCell ref="A85:A90"/>
    <mergeCell ref="C85:I85"/>
    <mergeCell ref="J85:O85"/>
    <mergeCell ref="P85:AA85"/>
    <mergeCell ref="C86:I86"/>
    <mergeCell ref="J86:O86"/>
    <mergeCell ref="P86:AA86"/>
    <mergeCell ref="B87:B89"/>
    <mergeCell ref="F87:I87"/>
    <mergeCell ref="J87:O87"/>
    <mergeCell ref="E76:AA76"/>
    <mergeCell ref="A77:B77"/>
    <mergeCell ref="C77:AA78"/>
    <mergeCell ref="X79:AA79"/>
    <mergeCell ref="X80:AA80"/>
    <mergeCell ref="A82:AA82"/>
    <mergeCell ref="A73:D73"/>
    <mergeCell ref="E73:AA73"/>
    <mergeCell ref="A74:D74"/>
    <mergeCell ref="E74:AA74"/>
    <mergeCell ref="A75:D75"/>
    <mergeCell ref="E75:AA75"/>
    <mergeCell ref="A70:C70"/>
    <mergeCell ref="D70:K70"/>
    <mergeCell ref="M70:P70"/>
    <mergeCell ref="X70:Z70"/>
    <mergeCell ref="A71:C71"/>
    <mergeCell ref="D71:I71"/>
    <mergeCell ref="K71:O71"/>
    <mergeCell ref="P71:X71"/>
    <mergeCell ref="Z71:AA71"/>
    <mergeCell ref="A68:C68"/>
    <mergeCell ref="M68:P68"/>
    <mergeCell ref="T68:U68"/>
    <mergeCell ref="X68:Z68"/>
    <mergeCell ref="A69:C69"/>
    <mergeCell ref="M69:P69"/>
    <mergeCell ref="T69:U69"/>
    <mergeCell ref="X69:Z69"/>
    <mergeCell ref="A66:C66"/>
    <mergeCell ref="M66:P66"/>
    <mergeCell ref="T66:U66"/>
    <mergeCell ref="X66:Z66"/>
    <mergeCell ref="A67:C67"/>
    <mergeCell ref="M67:P67"/>
    <mergeCell ref="T67:U67"/>
    <mergeCell ref="X67:Z67"/>
    <mergeCell ref="A64:C64"/>
    <mergeCell ref="M64:P64"/>
    <mergeCell ref="T64:U64"/>
    <mergeCell ref="X64:Z64"/>
    <mergeCell ref="A65:C65"/>
    <mergeCell ref="M65:P65"/>
    <mergeCell ref="T65:U65"/>
    <mergeCell ref="X65:Z65"/>
    <mergeCell ref="A62:C62"/>
    <mergeCell ref="M62:P62"/>
    <mergeCell ref="T62:U62"/>
    <mergeCell ref="X62:Z62"/>
    <mergeCell ref="A63:C63"/>
    <mergeCell ref="M63:P63"/>
    <mergeCell ref="T63:U63"/>
    <mergeCell ref="X63:Z63"/>
    <mergeCell ref="A60:C60"/>
    <mergeCell ref="M60:P60"/>
    <mergeCell ref="T60:U60"/>
    <mergeCell ref="X60:Z60"/>
    <mergeCell ref="A61:C61"/>
    <mergeCell ref="M61:P61"/>
    <mergeCell ref="T61:U61"/>
    <mergeCell ref="X61:Z61"/>
    <mergeCell ref="A57:C59"/>
    <mergeCell ref="D57:G59"/>
    <mergeCell ref="H57:J59"/>
    <mergeCell ref="K57:K59"/>
    <mergeCell ref="M57:Q59"/>
    <mergeCell ref="R57:AA57"/>
    <mergeCell ref="R58:AA58"/>
    <mergeCell ref="R59:U59"/>
    <mergeCell ref="X59:AA59"/>
    <mergeCell ref="A56:J56"/>
    <mergeCell ref="K56:Y56"/>
    <mergeCell ref="Z56:AA56"/>
    <mergeCell ref="B48:B50"/>
    <mergeCell ref="F48:I48"/>
    <mergeCell ref="J48:O48"/>
    <mergeCell ref="C49:I50"/>
    <mergeCell ref="M49:N49"/>
    <mergeCell ref="T49:U49"/>
    <mergeCell ref="J50:O50"/>
    <mergeCell ref="P50:AA50"/>
    <mergeCell ref="X40:AA40"/>
    <mergeCell ref="X41:AA41"/>
    <mergeCell ref="A43:AA43"/>
    <mergeCell ref="A46:A51"/>
    <mergeCell ref="C46:I46"/>
    <mergeCell ref="J46:O46"/>
    <mergeCell ref="P46:AA46"/>
    <mergeCell ref="C47:I47"/>
    <mergeCell ref="J47:O47"/>
    <mergeCell ref="P47:AA47"/>
    <mergeCell ref="C51:I51"/>
    <mergeCell ref="K51:P51"/>
    <mergeCell ref="T51:U51"/>
    <mergeCell ref="Y51:AA51"/>
    <mergeCell ref="A32:C32"/>
    <mergeCell ref="D32:I32"/>
    <mergeCell ref="K32:O32"/>
    <mergeCell ref="P32:X32"/>
    <mergeCell ref="Z32:AA32"/>
    <mergeCell ref="A33:AA39"/>
    <mergeCell ref="A30:C30"/>
    <mergeCell ref="M30:P30"/>
    <mergeCell ref="T30:U30"/>
    <mergeCell ref="X30:Z30"/>
    <mergeCell ref="A31:C31"/>
    <mergeCell ref="D31:K31"/>
    <mergeCell ref="M31:P31"/>
    <mergeCell ref="X31:Z31"/>
    <mergeCell ref="A28:C28"/>
    <mergeCell ref="M28:P28"/>
    <mergeCell ref="T28:U28"/>
    <mergeCell ref="X28:Z28"/>
    <mergeCell ref="A29:C29"/>
    <mergeCell ref="M29:P29"/>
    <mergeCell ref="T29:U29"/>
    <mergeCell ref="X29:Z29"/>
    <mergeCell ref="A26:C26"/>
    <mergeCell ref="M26:P26"/>
    <mergeCell ref="T26:U26"/>
    <mergeCell ref="X26:Z26"/>
    <mergeCell ref="A27:C27"/>
    <mergeCell ref="M27:P27"/>
    <mergeCell ref="T27:U27"/>
    <mergeCell ref="X27:Z27"/>
    <mergeCell ref="A24:C24"/>
    <mergeCell ref="M24:P24"/>
    <mergeCell ref="T24:U24"/>
    <mergeCell ref="X24:Z24"/>
    <mergeCell ref="A25:C25"/>
    <mergeCell ref="M25:P25"/>
    <mergeCell ref="T25:U25"/>
    <mergeCell ref="X25:Z25"/>
    <mergeCell ref="A22:C22"/>
    <mergeCell ref="M22:P22"/>
    <mergeCell ref="T22:U22"/>
    <mergeCell ref="X22:Z22"/>
    <mergeCell ref="A23:C23"/>
    <mergeCell ref="M23:P23"/>
    <mergeCell ref="T23:U23"/>
    <mergeCell ref="X23:Z23"/>
    <mergeCell ref="R19:AA19"/>
    <mergeCell ref="R20:U20"/>
    <mergeCell ref="X20:AA20"/>
    <mergeCell ref="A21:C21"/>
    <mergeCell ref="M21:P21"/>
    <mergeCell ref="T21:U21"/>
    <mergeCell ref="X21:Z21"/>
    <mergeCell ref="A17:J17"/>
    <mergeCell ref="K17:Y17"/>
    <mergeCell ref="Z17:AA17"/>
    <mergeCell ref="A18:C20"/>
    <mergeCell ref="D18:G20"/>
    <mergeCell ref="H18:J20"/>
    <mergeCell ref="K18:K20"/>
    <mergeCell ref="L18:L20"/>
    <mergeCell ref="M18:Q20"/>
    <mergeCell ref="R18:AA18"/>
    <mergeCell ref="A15:N15"/>
    <mergeCell ref="A16:I16"/>
    <mergeCell ref="J9:O9"/>
    <mergeCell ref="C10:I11"/>
    <mergeCell ref="M10:N10"/>
    <mergeCell ref="T10:U10"/>
    <mergeCell ref="J11:O11"/>
    <mergeCell ref="P11:AA11"/>
    <mergeCell ref="A7:A12"/>
    <mergeCell ref="C7:I7"/>
    <mergeCell ref="J7:O7"/>
    <mergeCell ref="P7:AA7"/>
    <mergeCell ref="C8:I8"/>
    <mergeCell ref="J8:O8"/>
    <mergeCell ref="P8:AA8"/>
    <mergeCell ref="B9:B11"/>
    <mergeCell ref="F9:I9"/>
    <mergeCell ref="C12:I12"/>
    <mergeCell ref="K12:P12"/>
    <mergeCell ref="T12:U12"/>
    <mergeCell ref="Y12:AA12"/>
    <mergeCell ref="B1:C1"/>
    <mergeCell ref="D1:K1"/>
    <mergeCell ref="L1:O1"/>
    <mergeCell ref="X1:AA1"/>
    <mergeCell ref="B2:C2"/>
    <mergeCell ref="D2:K2"/>
    <mergeCell ref="L2:O2"/>
    <mergeCell ref="X2:AA2"/>
    <mergeCell ref="A4:AA4"/>
  </mergeCells>
  <phoneticPr fontId="2"/>
  <dataValidations count="12">
    <dataValidation allowBlank="1" showInputMessage="1" showErrorMessage="1" prompt="利用料の欄には何も記入しないでください。" sqref="P31:P32 N31:O31 K17 U24:U30 Z31 AA21:AA30 P70:P72 K56 X60:Y70 N70:O70 L60:M70 K134 Z70 AA60:AA69 P148:P153 N148:O148 P184:P189 N109:O109 L138:M148 Z148 K95 X138:Y148 AA174:AA183 L99:M109 Z109 K170 P109:P111 X99:Y109 AA99:AA108 AA138:AA147 N184:O184 L174:M184 Z184 L21:M31 X174:Y184 X21:Y31" xr:uid="{BCBF18C1-D708-4D79-A0EE-0B48C123EE71}"/>
    <dataValidation type="list" allowBlank="1" showInputMessage="1" showErrorMessage="1" sqref="X2:AA2" xr:uid="{2F130EAA-F11D-4309-B223-DCE2EECA881E}">
      <formula1>"一般,福祉,2分の1,3分の2,減免"</formula1>
    </dataValidation>
    <dataValidation type="list" allowBlank="1" showInputMessage="1" showErrorMessage="1" sqref="T14 T54" xr:uid="{8E4E47BA-E07D-4DCD-BB10-B4B5E8186A01}">
      <formula1>$A$192:$A$222</formula1>
    </dataValidation>
    <dataValidation type="list" allowBlank="1" showInputMessage="1" showErrorMessage="1" sqref="A174:C183 A60:C69 A138:C147 A99:C108 A21:C30" xr:uid="{1806F159-4A76-49A0-BE4D-B7C2B8454C73}">
      <formula1>部屋名</formula1>
    </dataValidation>
    <dataValidation showInputMessage="1" error="体育館の冷房は通常7/11～9/10、暖房は12/1～3/31です。_x000a_上記以外の日にご希望の場合は、右上の指定外冷暖房利用の欄を記載ください。なお、別途利用料がかかります。（料金額はセンターあてお問い合わせください。）" sqref="D32:I32 D71:I72 D185:I189 D110:I111 D149:I153" xr:uid="{D2BE04EC-F49F-4C5B-8695-56C41E2D4DBC}"/>
    <dataValidation type="whole" operator="greaterThanOrEqual" allowBlank="1" showInputMessage="1" showErrorMessage="1" sqref="L10:N10 T10 L49:N49 T49 L88:N88 T88 L127:N127 T127 L163:N163 T163" xr:uid="{DCD29E73-C130-4EA9-9291-1E4AC3EF7CA0}">
      <formula1>0</formula1>
    </dataValidation>
    <dataValidation type="list" allowBlank="1" showInputMessage="1" showErrorMessage="1" sqref="H174:H183 K60:K69 K174:K183 H60:H69 K138:K147 H138:H147 K99:K108 H99:H108 R21:R30" xr:uid="{0AE396DB-A9B3-41F5-9E09-B54F8BBFFBCD}">
      <formula1>利用時間1</formula1>
    </dataValidation>
    <dataValidation type="textLength" allowBlank="1" showInputMessage="1" showErrorMessage="1" sqref="D9 D48 D87 D126 D162" xr:uid="{3E7354E2-CA59-407E-BEFC-0B067C2FE078}">
      <formula1>0</formula1>
      <formula2>999</formula2>
    </dataValidation>
    <dataValidation type="list" allowBlank="1" showInputMessage="1" showErrorMessage="1" sqref="F21:F30 F60:F69 F174:F183 F99:F108 F138:F147 Z14 Z54" xr:uid="{EC11FA08-AFB8-4084-8796-6C820CDECF4C}">
      <formula1>日</formula1>
    </dataValidation>
    <dataValidation type="list" allowBlank="1" showInputMessage="1" showErrorMessage="1" sqref="D21:D30 O53 D60:D69 O92 D174:D183 O131 D99:D108 O167 D138:D147 X14 X54" xr:uid="{F9123749-C5B1-4A5A-A69F-B1B1A504F816}">
      <formula1>月</formula1>
    </dataValidation>
    <dataValidation type="list" allowBlank="1" showInputMessage="1" showErrorMessage="1" sqref="L167:M167 L53:M53 L92:M92 L131:M131" xr:uid="{FAAC958A-E3C9-4C17-96CC-353ADCC26952}">
      <formula1>年</formula1>
    </dataValidation>
    <dataValidation type="list" allowBlank="1" showInputMessage="1" showErrorMessage="1" sqref="J174:J183 T21:T30 J60:J69 J138:J147 J99:J108" xr:uid="{749E144F-B5F7-413E-8C8B-CE77CD8D2E71}">
      <formula1>利用時間2</formula1>
    </dataValidation>
  </dataValidations>
  <printOptions horizontalCentered="1"/>
  <pageMargins left="0.31496062992125984" right="0.31496062992125984" top="0.39370078740157483" bottom="0.19685039370078741" header="0.51181102362204722" footer="0.51181102362204722"/>
  <pageSetup paperSize="9" scale="95" orientation="portrait" r:id="rId1"/>
  <headerFooter alignWithMargins="0"/>
  <rowBreaks count="1" manualBreakCount="1">
    <brk id="39" max="25" man="1"/>
  </rowBreaks>
  <ignoredErrors>
    <ignoredError sqref="R12 T12 Y12"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39E8554-913A-404D-8E0C-90A034B24874}">
          <x14:formula1>
            <xm:f>料金区分!$C$7:$AC$7</xm:f>
          </x14:formula1>
          <xm:sqref>J21:J30</xm:sqref>
        </x14:dataValidation>
        <x14:dataValidation type="list" allowBlank="1" showInputMessage="1" showErrorMessage="1" xr:uid="{BB0D98B6-359C-4CED-8A2F-1B5CAC6E6CEF}">
          <x14:formula1>
            <xm:f>料金区分!$B$8:$B$33</xm:f>
          </x14:formula1>
          <xm:sqref>H21:H30 K21:K30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FA7C-E27B-4767-9CDE-7A410DFEE8D0}">
  <dimension ref="A1:AA12"/>
  <sheetViews>
    <sheetView zoomScale="120" zoomScaleNormal="120" workbookViewId="0">
      <selection activeCell="O17" sqref="O17"/>
    </sheetView>
  </sheetViews>
  <sheetFormatPr defaultColWidth="9" defaultRowHeight="11.25" x14ac:dyDescent="0.15"/>
  <cols>
    <col min="1" max="1" width="2.875" style="203" customWidth="1"/>
    <col min="2" max="3" width="15.625" style="204" customWidth="1"/>
    <col min="4" max="5" width="4.625" style="205" customWidth="1"/>
    <col min="6" max="6" width="13.625" style="206" customWidth="1"/>
    <col min="7" max="8" width="2.625" style="205" customWidth="1"/>
    <col min="9" max="10" width="4.625" style="207" customWidth="1"/>
    <col min="11" max="11" width="4.625" style="208" customWidth="1"/>
    <col min="12" max="16" width="2.625" style="209" customWidth="1"/>
    <col min="17" max="18" width="2.625" style="210" customWidth="1"/>
    <col min="19" max="20" width="4.625" style="207" customWidth="1"/>
    <col min="21" max="21" width="5.625" style="204" customWidth="1"/>
    <col min="22" max="22" width="6.625" style="211" customWidth="1"/>
    <col min="23" max="23" width="4.625" style="212" customWidth="1"/>
    <col min="24" max="24" width="2.625" style="213" customWidth="1"/>
    <col min="25" max="25" width="4.625" style="213" customWidth="1"/>
    <col min="26" max="26" width="7.25" style="214" hidden="1" customWidth="1"/>
    <col min="27" max="27" width="5.625" style="210" hidden="1" customWidth="1"/>
    <col min="28" max="28" width="2.625" style="215" customWidth="1"/>
    <col min="29" max="16384" width="9" style="215"/>
  </cols>
  <sheetData>
    <row r="1" spans="1:27" s="232" customFormat="1" ht="11.25" customHeight="1" thickBot="1" x14ac:dyDescent="0.2">
      <c r="A1" s="216"/>
      <c r="B1" s="217" t="s">
        <v>347</v>
      </c>
      <c r="C1" s="218"/>
      <c r="D1" s="219"/>
      <c r="E1" s="220"/>
      <c r="F1" s="217" t="s">
        <v>348</v>
      </c>
      <c r="G1" s="219"/>
      <c r="H1" s="219"/>
      <c r="I1" s="218"/>
      <c r="J1" s="218"/>
      <c r="K1" s="221"/>
      <c r="L1" s="217" t="s">
        <v>349</v>
      </c>
      <c r="M1" s="218"/>
      <c r="N1" s="218"/>
      <c r="O1" s="218"/>
      <c r="P1" s="222"/>
      <c r="Q1" s="223" t="s">
        <v>350</v>
      </c>
      <c r="R1" s="224"/>
      <c r="S1" s="225"/>
      <c r="T1" s="225"/>
      <c r="U1" s="226"/>
      <c r="V1" s="227" t="s">
        <v>351</v>
      </c>
      <c r="W1" s="228"/>
      <c r="X1" s="229" t="s">
        <v>352</v>
      </c>
      <c r="Y1" s="229"/>
      <c r="Z1" s="230" t="s">
        <v>353</v>
      </c>
      <c r="AA1" s="231"/>
    </row>
    <row r="2" spans="1:27" s="232" customFormat="1" ht="45.75" customHeight="1" thickBot="1" x14ac:dyDescent="0.2">
      <c r="A2" s="233" t="s">
        <v>354</v>
      </c>
      <c r="B2" s="234" t="s">
        <v>355</v>
      </c>
      <c r="C2" s="235" t="s">
        <v>424</v>
      </c>
      <c r="D2" s="236" t="s">
        <v>356</v>
      </c>
      <c r="E2" s="237" t="s">
        <v>357</v>
      </c>
      <c r="F2" s="238" t="s">
        <v>358</v>
      </c>
      <c r="G2" s="239" t="s">
        <v>359</v>
      </c>
      <c r="H2" s="239" t="s">
        <v>360</v>
      </c>
      <c r="I2" s="239" t="s">
        <v>361</v>
      </c>
      <c r="J2" s="239" t="s">
        <v>362</v>
      </c>
      <c r="K2" s="240" t="s">
        <v>363</v>
      </c>
      <c r="L2" s="241" t="s">
        <v>346</v>
      </c>
      <c r="M2" s="242" t="s">
        <v>364</v>
      </c>
      <c r="N2" s="243" t="s">
        <v>365</v>
      </c>
      <c r="O2" s="243" t="s">
        <v>366</v>
      </c>
      <c r="P2" s="244" t="s">
        <v>367</v>
      </c>
      <c r="Q2" s="245" t="s">
        <v>368</v>
      </c>
      <c r="R2" s="246" t="s">
        <v>369</v>
      </c>
      <c r="S2" s="247" t="s">
        <v>370</v>
      </c>
      <c r="T2" s="247" t="s">
        <v>371</v>
      </c>
      <c r="U2" s="248" t="s">
        <v>372</v>
      </c>
      <c r="V2" s="249" t="s">
        <v>373</v>
      </c>
      <c r="W2" s="250" t="s">
        <v>374</v>
      </c>
      <c r="X2" s="251" t="s">
        <v>375</v>
      </c>
      <c r="Y2" s="251" t="s">
        <v>376</v>
      </c>
      <c r="Z2" s="252" t="s">
        <v>377</v>
      </c>
      <c r="AA2" s="253" t="s">
        <v>378</v>
      </c>
    </row>
    <row r="3" spans="1:27" ht="15" customHeight="1" thickTop="1" x14ac:dyDescent="0.15">
      <c r="A3" s="254">
        <v>1</v>
      </c>
      <c r="B3" s="255" t="str">
        <f>IF(利用申込書!F21=0,"",利用申込書!$C$8)</f>
        <v/>
      </c>
      <c r="C3" s="256" t="str">
        <f>IF(利用申込書!F21=0,"",利用申込書!$P$8)</f>
        <v/>
      </c>
      <c r="D3" s="257" t="str">
        <f>IF(利用申込書!F21=0,"",利用申込書!$M$10)</f>
        <v/>
      </c>
      <c r="E3" s="258" t="str">
        <f>IF(利用申込書!F21=0,"",利用申込書!$T$10)</f>
        <v/>
      </c>
      <c r="F3" s="259" t="str">
        <f>MID(利用申込書!A21,4,100)</f>
        <v/>
      </c>
      <c r="G3" s="260" t="str">
        <f>IF(利用申込書!F21=0,"",利用申込書!D21)</f>
        <v/>
      </c>
      <c r="H3" s="260" t="str">
        <f>IF(利用申込書!F21=0,"",利用申込書!F21)</f>
        <v/>
      </c>
      <c r="I3" s="261" t="str" cm="1">
        <f t="array" ref="I3">_xlfn.IFS(TEXT(利用申込書!H21,"h:mm")="8:00","08:00",TEXT(利用申込書!H21,"h:mm")="8:30","08:30",TEXT(利用申込書!H21,"h:mm")="9:00","09:00",TEXT(利用申込書!H21,"h:mm")="9:30","09:30",TEXT(利用申込書!H21,"h:mm")="0:00","",TRUE,TEXT(利用申込書!H21,"h:mm"))</f>
        <v/>
      </c>
      <c r="J3" s="261" t="str" cm="1">
        <f t="array" ref="J3">_xlfn.IFS(TEXT(利用申込書!J21,"h:mm")="8:00","08:00",TEXT(利用申込書!J21,"h:mm")="8:30","08:30",TEXT(利用申込書!J21,"h:mm")="9:00","09:00",TEXT(利用申込書!J21,"h:mm")="9:30","09:30",TEXT(利用申込書!J21,"h:mm")="0:00","",TRUE,TEXT(利用申込書!J21,"h:mm"))</f>
        <v/>
      </c>
      <c r="K3" s="261" t="str" cm="1">
        <f t="array" ref="K3">_xlfn.IFS(TEXT(利用申込書!K21,"h:mm")="8:00","08:00",TEXT(利用申込書!K21,"h:mm")="8:30","08:30",TEXT(利用申込書!K21,"h:mm")="9:00","09:00",TEXT(利用申込書!K21,"h:mm")="9:30","09:30",TEXT(利用申込書!K21,"h:mm")="0:00","",TRUE,TEXT(利用申込書!K21,"h:mm"))</f>
        <v/>
      </c>
      <c r="L3" s="262" t="str" cm="1">
        <f t="array" ref="L3">_xlfn.IFS(利用申込書!F21=0,"",利用申込書!$X$2="一般",1,TRUE,"")</f>
        <v/>
      </c>
      <c r="M3" s="263" t="str" cm="1">
        <f t="array" ref="M3">_xlfn.IFS(利用申込書!F21=0,"",利用申込書!$X$2="福祉",1,TRUE,"")</f>
        <v/>
      </c>
      <c r="N3" s="263" t="str" cm="1">
        <f t="array" ref="N3">_xlfn.IFS(利用申込書!F21=0,"",利用申込書!$X$2="2分の1",1,TRUE,"")</f>
        <v/>
      </c>
      <c r="O3" s="271" t="str" cm="1">
        <f t="array" ref="O3">_xlfn.IFS(利用申込書!F21=0,"",利用申込書!$X$2="3分の2",1,TRUE,"")</f>
        <v/>
      </c>
      <c r="P3" s="272" t="str" cm="1">
        <f t="array" ref="P3">_xlfn.IFS(利用申込書!F21=0,"",利用申込書!$X$2="減免",1,TRUE,"")</f>
        <v/>
      </c>
      <c r="Q3" s="264"/>
      <c r="R3" s="264">
        <f>利用申込書!$R$9</f>
        <v>0</v>
      </c>
      <c r="S3" s="273" t="str" cm="1">
        <f t="array" ref="S3">_xlfn.IFS(TEXT(利用申込書!R21,"h:mm")="8:00","08:00",TEXT(利用申込書!R21,"h:mm")="8:30","08:30",TEXT(利用申込書!R21,"h:mm")="9:00","09:00",TEXT(利用申込書!R21,"h:mm")="9:30","09:30",TEXT(利用申込書!R21,"h:mm")="0:00","",TRUE,TEXT(利用申込書!R21,"h:mm"))</f>
        <v/>
      </c>
      <c r="T3" s="273" t="str" cm="1">
        <f t="array" ref="T3">_xlfn.IFS(TEXT(利用申込書!T21,"h:mm")="8:00","08:00",TEXT(利用申込書!T21,"h:mm")="8:30","08:30",TEXT(利用申込書!T21,"h:mm")="9:00","09:00",TEXT(利用申込書!T21,"h:mm")="9:30","09:30",TEXT(利用申込書!T21,"h:mm")="0:00","",TRUE,TEXT(利用申込書!T21,"h:mm"))</f>
        <v/>
      </c>
      <c r="U3" s="265" t="str" cm="1">
        <f t="array" ref="U3">_xlfn.IFS(利用申込書!F21=0,"",利用申込書!$P$11="","",TRUE,利用申込書!$P$11)</f>
        <v/>
      </c>
      <c r="V3" s="266" t="str" cm="1">
        <f t="array" ref="V3">_xlfn.IFS(利用申込書!F21=0,"",利用申込書!X21="",利用申込書!M21,TRUE,利用申込書!M21+利用申込書!X21)</f>
        <v/>
      </c>
      <c r="W3" s="267" t="str" cm="1">
        <f t="array" ref="W3">_xlfn.IFS(V3="","",V3=0,"-",TRUE,_xlfn.MAXIFS(G:G,B:B,B3,V:V,"&lt;&gt;0")&amp;"/"&amp;_xlfn.MAXIFS(H:H,B:B,B3,V:V,"&lt;&gt;0"))</f>
        <v/>
      </c>
      <c r="X3" s="268" t="str">
        <f t="shared" ref="X3" si="0">IF(V3=0,"-","")</f>
        <v/>
      </c>
      <c r="Y3" s="268" t="str">
        <f t="shared" ref="Y3" si="1">IF(V3=0,"-","")</f>
        <v/>
      </c>
      <c r="Z3" s="269">
        <f>IF(F3="体育館",ROUNDUP((T3-S3)*24,0)*料金表!$C$147,0)</f>
        <v>0</v>
      </c>
      <c r="AA3" s="270" t="str">
        <f>IFERROR(INDEX(料金区分!$C$8:$AC$33,MATCH(I3,料金区分!$B$8:$B$33),MATCH(J3,料金区分!$C$7:$AC$7)),"")</f>
        <v/>
      </c>
    </row>
    <row r="4" spans="1:27" ht="15" customHeight="1" x14ac:dyDescent="0.15">
      <c r="A4" s="254">
        <v>2</v>
      </c>
      <c r="B4" s="255" t="str">
        <f>IF(利用申込書!F22=0,"",利用申込書!$C$8)</f>
        <v/>
      </c>
      <c r="C4" s="256" t="str">
        <f>IF(利用申込書!F22=0,"",利用申込書!$P$8)</f>
        <v/>
      </c>
      <c r="D4" s="257" t="str">
        <f>IF(利用申込書!F22=0,"",利用申込書!$M$10)</f>
        <v/>
      </c>
      <c r="E4" s="258" t="str">
        <f>IF(利用申込書!F22=0,"",利用申込書!$T$10)</f>
        <v/>
      </c>
      <c r="F4" s="259" t="str">
        <f>MID(利用申込書!A22,4,100)</f>
        <v/>
      </c>
      <c r="G4" s="260" t="str">
        <f>IF(利用申込書!F22=0,"",利用申込書!D22)</f>
        <v/>
      </c>
      <c r="H4" s="260" t="str">
        <f>IF(利用申込書!F22=0,"",利用申込書!F22)</f>
        <v/>
      </c>
      <c r="I4" s="261" t="str" cm="1">
        <f t="array" ref="I4">_xlfn.IFS(TEXT(利用申込書!H22,"h:mm")="8:00","08:00",TEXT(利用申込書!H22,"h:mm")="8:30","08:30",TEXT(利用申込書!H22,"h:mm")="9:00","09:00",TEXT(利用申込書!H22,"h:mm")="9:30","09:30",TEXT(利用申込書!H22,"h:mm")="0:00","",TRUE,TEXT(利用申込書!H22,"h:mm"))</f>
        <v/>
      </c>
      <c r="J4" s="261" t="str" cm="1">
        <f t="array" ref="J4">_xlfn.IFS(TEXT(利用申込書!J22,"h:mm")="8:00","08:00",TEXT(利用申込書!J22,"h:mm")="8:30","08:30",TEXT(利用申込書!J22,"h:mm")="9:00","09:00",TEXT(利用申込書!J22,"h:mm")="9:30","09:30",TEXT(利用申込書!J22,"h:mm")="0:00","",TRUE,TEXT(利用申込書!J22,"h:mm"))</f>
        <v/>
      </c>
      <c r="K4" s="261" t="str" cm="1">
        <f t="array" ref="K4">_xlfn.IFS(TEXT(利用申込書!K22,"h:mm")="8:00","08:00",TEXT(利用申込書!K22,"h:mm")="8:30","08:30",TEXT(利用申込書!K22,"h:mm")="9:00","09:00",TEXT(利用申込書!K22,"h:mm")="9:30","09:30",TEXT(利用申込書!K22,"h:mm")="0:00","",TRUE,TEXT(利用申込書!K22,"h:mm"))</f>
        <v/>
      </c>
      <c r="L4" s="262" t="str" cm="1">
        <f t="array" ref="L4">_xlfn.IFS(利用申込書!F22=0,"",利用申込書!$X$2="一般",1,TURE,"")</f>
        <v/>
      </c>
      <c r="M4" s="263" t="str" cm="1">
        <f t="array" ref="M4">_xlfn.IFS(利用申込書!F22=0,"",利用申込書!$X$2="福祉",1,TRUE,"")</f>
        <v/>
      </c>
      <c r="N4" s="263" t="str" cm="1">
        <f t="array" ref="N4">_xlfn.IFS(利用申込書!F22=0,"",利用申込書!$X$2="2分の1",1,TRUE,"")</f>
        <v/>
      </c>
      <c r="O4" s="271" t="str" cm="1">
        <f t="array" ref="O4">_xlfn.IFS(利用申込書!F22=0,"",利用申込書!$X$2="3分の2",1,TRUE,"")</f>
        <v/>
      </c>
      <c r="P4" s="272" t="str" cm="1">
        <f t="array" ref="P4">_xlfn.IFS(利用申込書!F22=0,"",利用申込書!$X$2="減免",1,TRUE,"")</f>
        <v/>
      </c>
      <c r="Q4" s="264"/>
      <c r="R4" s="264">
        <f>利用申込書!$R$9</f>
        <v>0</v>
      </c>
      <c r="S4" s="273" t="str" cm="1">
        <f t="array" ref="S4">_xlfn.IFS(TEXT(利用申込書!R22,"h:mm")="8:00","08:00",TEXT(利用申込書!R22,"h:mm")="8:30","08:30",TEXT(利用申込書!R22,"h:mm")="9:00","09:00",TEXT(利用申込書!R22,"h:mm")="9:30","09:30",TEXT(利用申込書!R22,"h:mm")="0:00","",TRUE,TEXT(利用申込書!R22,"h:mm"))</f>
        <v/>
      </c>
      <c r="T4" s="273" t="str" cm="1">
        <f t="array" ref="T4">_xlfn.IFS(TEXT(利用申込書!T22,"h:mm")="8:00","08:00",TEXT(利用申込書!T22,"h:mm")="8:30","08:30",TEXT(利用申込書!T22,"h:mm")="9:00","09:00",TEXT(利用申込書!T22,"h:mm")="9:30","09:30",TEXT(利用申込書!T22,"h:mm")="0:00","",TRUE,TEXT(利用申込書!T22,"h:mm"))</f>
        <v/>
      </c>
      <c r="U4" s="265" t="str" cm="1">
        <f t="array" ref="U4">_xlfn.IFS(利用申込書!F22=0,"",利用申込書!$P$11="","",TRUE,利用申込書!$P$11)</f>
        <v/>
      </c>
      <c r="V4" s="266" t="str" cm="1">
        <f t="array" ref="V4">_xlfn.IFS(利用申込書!F22=0,"",利用申込書!X22="",利用申込書!M22,TRUE,利用申込書!M22+利用申込書!X22)</f>
        <v/>
      </c>
      <c r="W4" s="267" t="str" cm="1">
        <f t="array" ref="W4">_xlfn.IFS(V4="","",V4=0,"-",TRUE,_xlfn.MAXIFS(G:G,B:B,B4,V:V,"&lt;&gt;0")&amp;"/"&amp;_xlfn.MAXIFS(H:H,B:B,B4,V:V,"&lt;&gt;0"))</f>
        <v/>
      </c>
      <c r="X4" s="268" t="str">
        <f t="shared" ref="X4:X12" si="2">IF(V4=0,"-","")</f>
        <v/>
      </c>
      <c r="Y4" s="268" t="str">
        <f t="shared" ref="Y4:Y12" si="3">IF(V4=0,"-","")</f>
        <v/>
      </c>
      <c r="Z4" s="269">
        <f>IF(F4="体育館",ROUNDUP((T4-S4)*24,0)*料金表!$C$147,0)</f>
        <v>0</v>
      </c>
      <c r="AA4" s="270" t="str">
        <f>IFERROR(INDEX(料金区分!$C$8:$AC$33,MATCH(I4,料金区分!$B$8:$B$33),MATCH(J4,料金区分!$C$7:$AC$7)),"")</f>
        <v/>
      </c>
    </row>
    <row r="5" spans="1:27" ht="15" customHeight="1" x14ac:dyDescent="0.15">
      <c r="A5" s="254">
        <v>3</v>
      </c>
      <c r="B5" s="255" t="str">
        <f>IF(利用申込書!F23=0,"",利用申込書!$C$8)</f>
        <v/>
      </c>
      <c r="C5" s="256" t="str">
        <f>IF(利用申込書!F23=0,"",利用申込書!$P$8)</f>
        <v/>
      </c>
      <c r="D5" s="257" t="str">
        <f>IF(利用申込書!F23=0,"",利用申込書!$M$10)</f>
        <v/>
      </c>
      <c r="E5" s="258" t="str">
        <f>IF(利用申込書!F23=0,"",利用申込書!$T$10)</f>
        <v/>
      </c>
      <c r="F5" s="259" t="str">
        <f>MID(利用申込書!A23,4,100)</f>
        <v/>
      </c>
      <c r="G5" s="260" t="str">
        <f>IF(利用申込書!F23=0,"",利用申込書!D23)</f>
        <v/>
      </c>
      <c r="H5" s="260" t="str">
        <f>IF(利用申込書!F23=0,"",利用申込書!F23)</f>
        <v/>
      </c>
      <c r="I5" s="261" t="str" cm="1">
        <f t="array" ref="I5">_xlfn.IFS(TEXT(利用申込書!H23,"h:mm")="8:00","08:00",TEXT(利用申込書!H23,"h:mm")="8:30","08:30",TEXT(利用申込書!H23,"h:mm")="9:00","09:00",TEXT(利用申込書!H23,"h:mm")="9:30","09:30",TEXT(利用申込書!H23,"h:mm")="0:00","",TRUE,TEXT(利用申込書!H23,"h:mm"))</f>
        <v/>
      </c>
      <c r="J5" s="261" t="str" cm="1">
        <f t="array" ref="J5">_xlfn.IFS(TEXT(利用申込書!J23,"h:mm")="8:00","08:00",TEXT(利用申込書!J23,"h:mm")="8:30","08:30",TEXT(利用申込書!J23,"h:mm")="9:00","09:00",TEXT(利用申込書!J23,"h:mm")="9:30","09:30",TEXT(利用申込書!J23,"h:mm")="0:00","",TRUE,TEXT(利用申込書!J23,"h:mm"))</f>
        <v/>
      </c>
      <c r="K5" s="261" t="str" cm="1">
        <f t="array" ref="K5">_xlfn.IFS(TEXT(利用申込書!K23,"h:mm")="8:00","08:00",TEXT(利用申込書!K23,"h:mm")="8:30","08:30",TEXT(利用申込書!K23,"h:mm")="9:00","09:00",TEXT(利用申込書!K23,"h:mm")="9:30","09:30",TEXT(利用申込書!K23,"h:mm")="0:00","",TRUE,TEXT(利用申込書!K23,"h:mm"))</f>
        <v/>
      </c>
      <c r="L5" s="262" t="str" cm="1">
        <f t="array" ref="L5">_xlfn.IFS(利用申込書!F23=0,"",利用申込書!$X$2="一般",1,TURE,"")</f>
        <v/>
      </c>
      <c r="M5" s="263" t="str" cm="1">
        <f t="array" ref="M5">_xlfn.IFS(利用申込書!F23=0,"",利用申込書!$X$2="福祉",1,TRUE,"")</f>
        <v/>
      </c>
      <c r="N5" s="263" t="str" cm="1">
        <f t="array" ref="N5">_xlfn.IFS(利用申込書!F23=0,"",利用申込書!$X$2="2分の1",1,TRUE,"")</f>
        <v/>
      </c>
      <c r="O5" s="271" t="str" cm="1">
        <f t="array" ref="O5">_xlfn.IFS(利用申込書!F23=0,"",利用申込書!$X$2="3分の2",1,TRUE,"")</f>
        <v/>
      </c>
      <c r="P5" s="272" t="str" cm="1">
        <f t="array" ref="P5">_xlfn.IFS(利用申込書!F23=0,"",利用申込書!$X$2="減免",1,TRUE,"")</f>
        <v/>
      </c>
      <c r="Q5" s="264"/>
      <c r="R5" s="264">
        <f>利用申込書!$R$9</f>
        <v>0</v>
      </c>
      <c r="S5" s="273" t="str" cm="1">
        <f t="array" ref="S5">_xlfn.IFS(TEXT(利用申込書!R23,"h:mm")="8:00","08:00",TEXT(利用申込書!R23,"h:mm")="8:30","08:30",TEXT(利用申込書!R23,"h:mm")="9:00","09:00",TEXT(利用申込書!R23,"h:mm")="9:30","09:30",TEXT(利用申込書!R23,"h:mm")="0:00","",TRUE,TEXT(利用申込書!R23,"h:mm"))</f>
        <v/>
      </c>
      <c r="T5" s="273" t="str" cm="1">
        <f t="array" ref="T5">_xlfn.IFS(TEXT(利用申込書!T23,"h:mm")="8:00","08:00",TEXT(利用申込書!T23,"h:mm")="8:30","08:30",TEXT(利用申込書!T23,"h:mm")="9:00","09:00",TEXT(利用申込書!T23,"h:mm")="9:30","09:30",TEXT(利用申込書!T23,"h:mm")="0:00","",TRUE,TEXT(利用申込書!T23,"h:mm"))</f>
        <v/>
      </c>
      <c r="U5" s="265" t="str" cm="1">
        <f t="array" ref="U5">_xlfn.IFS(利用申込書!F23=0,"",利用申込書!$P$11="","",TRUE,利用申込書!$P$11)</f>
        <v/>
      </c>
      <c r="V5" s="266" t="str" cm="1">
        <f t="array" ref="V5">_xlfn.IFS(利用申込書!F23=0,"",利用申込書!X23="",利用申込書!M23,TRUE,利用申込書!M23+利用申込書!X23)</f>
        <v/>
      </c>
      <c r="W5" s="267" t="str" cm="1">
        <f t="array" ref="W5">_xlfn.IFS(V5="","",V5=0,"-",TRUE,_xlfn.MAXIFS(G:G,B:B,B5,V:V,"&lt;&gt;0")&amp;"/"&amp;_xlfn.MAXIFS(H:H,B:B,B5,V:V,"&lt;&gt;0"))</f>
        <v/>
      </c>
      <c r="X5" s="268" t="str">
        <f t="shared" si="2"/>
        <v/>
      </c>
      <c r="Y5" s="268" t="str">
        <f t="shared" si="3"/>
        <v/>
      </c>
      <c r="Z5" s="269">
        <f>IF(F5="体育館",ROUNDUP((T5-S5)*24,0)*料金表!$C$147,0)</f>
        <v>0</v>
      </c>
      <c r="AA5" s="270" t="str">
        <f>IFERROR(INDEX(料金区分!$C$8:$AC$33,MATCH(I5,料金区分!$B$8:$B$33),MATCH(J5,料金区分!$C$7:$AC$7)),"")</f>
        <v/>
      </c>
    </row>
    <row r="6" spans="1:27" ht="15" customHeight="1" x14ac:dyDescent="0.15">
      <c r="A6" s="254">
        <v>4</v>
      </c>
      <c r="B6" s="255" t="str">
        <f>IF(利用申込書!F24=0,"",利用申込書!$C$8)</f>
        <v/>
      </c>
      <c r="C6" s="256" t="str">
        <f>IF(利用申込書!F24=0,"",利用申込書!$P$8)</f>
        <v/>
      </c>
      <c r="D6" s="257" t="str">
        <f>IF(利用申込書!F24=0,"",利用申込書!$M$10)</f>
        <v/>
      </c>
      <c r="E6" s="258" t="str">
        <f>IF(利用申込書!F24=0,"",利用申込書!$T$10)</f>
        <v/>
      </c>
      <c r="F6" s="259" t="str">
        <f>MID(利用申込書!A24,4,100)</f>
        <v/>
      </c>
      <c r="G6" s="260" t="str">
        <f>IF(利用申込書!F24=0,"",利用申込書!D24)</f>
        <v/>
      </c>
      <c r="H6" s="260" t="str">
        <f>IF(利用申込書!F24=0,"",利用申込書!F24)</f>
        <v/>
      </c>
      <c r="I6" s="261" t="str" cm="1">
        <f t="array" ref="I6">_xlfn.IFS(TEXT(利用申込書!H24,"h:mm")="8:00","08:00",TEXT(利用申込書!H24,"h:mm")="8:30","08:30",TEXT(利用申込書!H24,"h:mm")="9:00","09:00",TEXT(利用申込書!H24,"h:mm")="9:30","09:30",TEXT(利用申込書!H24,"h:mm")="0:00","",TRUE,TEXT(利用申込書!H24,"h:mm"))</f>
        <v/>
      </c>
      <c r="J6" s="261" t="str" cm="1">
        <f t="array" ref="J6">_xlfn.IFS(TEXT(利用申込書!J24,"h:mm")="8:00","08:00",TEXT(利用申込書!J24,"h:mm")="8:30","08:30",TEXT(利用申込書!J24,"h:mm")="9:00","09:00",TEXT(利用申込書!J24,"h:mm")="9:30","09:30",TEXT(利用申込書!J24,"h:mm")="0:00","",TRUE,TEXT(利用申込書!J24,"h:mm"))</f>
        <v/>
      </c>
      <c r="K6" s="261" t="str" cm="1">
        <f t="array" ref="K6">_xlfn.IFS(TEXT(利用申込書!K24,"h:mm")="8:00","08:00",TEXT(利用申込書!K24,"h:mm")="8:30","08:30",TEXT(利用申込書!K24,"h:mm")="9:00","09:00",TEXT(利用申込書!K24,"h:mm")="9:30","09:30",TEXT(利用申込書!K24,"h:mm")="0:00","",TRUE,TEXT(利用申込書!K24,"h:mm"))</f>
        <v/>
      </c>
      <c r="L6" s="262" t="str" cm="1">
        <f t="array" ref="L6">_xlfn.IFS(利用申込書!F24=0,"",利用申込書!$X$2="一般",1,TURE,"")</f>
        <v/>
      </c>
      <c r="M6" s="263" t="str" cm="1">
        <f t="array" ref="M6">_xlfn.IFS(利用申込書!F24=0,"",利用申込書!$X$2="福祉",1,TRUE,"")</f>
        <v/>
      </c>
      <c r="N6" s="263" t="str" cm="1">
        <f t="array" ref="N6">_xlfn.IFS(利用申込書!F24=0,"",利用申込書!$X$2="2分の1",1,TRUE,"")</f>
        <v/>
      </c>
      <c r="O6" s="271" t="str" cm="1">
        <f t="array" ref="O6">_xlfn.IFS(利用申込書!F24=0,"",利用申込書!$X$2="3分の2",1,TRUE,"")</f>
        <v/>
      </c>
      <c r="P6" s="272" t="str" cm="1">
        <f t="array" ref="P6">_xlfn.IFS(利用申込書!F24=0,"",利用申込書!$X$2="減免",1,TRUE,"")</f>
        <v/>
      </c>
      <c r="Q6" s="264"/>
      <c r="R6" s="264">
        <f>利用申込書!$R$9</f>
        <v>0</v>
      </c>
      <c r="S6" s="273" t="str" cm="1">
        <f t="array" ref="S6">_xlfn.IFS(TEXT(利用申込書!R24,"h:mm")="8:00","08:00",TEXT(利用申込書!R24,"h:mm")="8:30","08:30",TEXT(利用申込書!R24,"h:mm")="9:00","09:00",TEXT(利用申込書!R24,"h:mm")="9:30","09:30",TEXT(利用申込書!R24,"h:mm")="0:00","",TRUE,TEXT(利用申込書!R24,"h:mm"))</f>
        <v/>
      </c>
      <c r="T6" s="273" t="str" cm="1">
        <f t="array" ref="T6">_xlfn.IFS(TEXT(利用申込書!T24,"h:mm")="8:00","08:00",TEXT(利用申込書!T24,"h:mm")="8:30","08:30",TEXT(利用申込書!T24,"h:mm")="9:00","09:00",TEXT(利用申込書!T24,"h:mm")="9:30","09:30",TEXT(利用申込書!T24,"h:mm")="0:00","",TRUE,TEXT(利用申込書!T24,"h:mm"))</f>
        <v/>
      </c>
      <c r="U6" s="265" t="str" cm="1">
        <f t="array" ref="U6">_xlfn.IFS(利用申込書!F24=0,"",利用申込書!$P$11="","",TRUE,利用申込書!$P$11)</f>
        <v/>
      </c>
      <c r="V6" s="266" t="str" cm="1">
        <f t="array" ref="V6">_xlfn.IFS(利用申込書!F24=0,"",利用申込書!X24="",利用申込書!M24,TRUE,利用申込書!M24+利用申込書!X24)</f>
        <v/>
      </c>
      <c r="W6" s="267" t="str" cm="1">
        <f t="array" ref="W6">_xlfn.IFS(V6="","",V6=0,"-",TRUE,_xlfn.MAXIFS(G:G,B:B,B6,V:V,"&lt;&gt;0")&amp;"/"&amp;_xlfn.MAXIFS(H:H,B:B,B6,V:V,"&lt;&gt;0"))</f>
        <v/>
      </c>
      <c r="X6" s="268" t="str">
        <f t="shared" si="2"/>
        <v/>
      </c>
      <c r="Y6" s="268" t="str">
        <f t="shared" si="3"/>
        <v/>
      </c>
      <c r="Z6" s="269">
        <f>IF(F6="体育館",ROUNDUP((T6-S6)*24,0)*料金表!$C$147,0)</f>
        <v>0</v>
      </c>
      <c r="AA6" s="270" t="str">
        <f>IFERROR(INDEX(料金区分!$C$8:$AC$33,MATCH(I6,料金区分!$B$8:$B$33),MATCH(J6,料金区分!$C$7:$AC$7)),"")</f>
        <v/>
      </c>
    </row>
    <row r="7" spans="1:27" ht="15" customHeight="1" x14ac:dyDescent="0.15">
      <c r="A7" s="254">
        <v>5</v>
      </c>
      <c r="B7" s="255" t="str">
        <f>IF(利用申込書!F25=0,"",利用申込書!$C$8)</f>
        <v/>
      </c>
      <c r="C7" s="256" t="str">
        <f>IF(利用申込書!F25=0,"",利用申込書!$P$8)</f>
        <v/>
      </c>
      <c r="D7" s="257" t="str">
        <f>IF(利用申込書!F25=0,"",利用申込書!$M$10)</f>
        <v/>
      </c>
      <c r="E7" s="258" t="str">
        <f>IF(利用申込書!F25=0,"",利用申込書!$T$10)</f>
        <v/>
      </c>
      <c r="F7" s="259" t="str">
        <f>MID(利用申込書!A25,4,100)</f>
        <v/>
      </c>
      <c r="G7" s="260" t="str">
        <f>IF(利用申込書!F25=0,"",利用申込書!D25)</f>
        <v/>
      </c>
      <c r="H7" s="260" t="str">
        <f>IF(利用申込書!F25=0,"",利用申込書!F25)</f>
        <v/>
      </c>
      <c r="I7" s="261" t="str" cm="1">
        <f t="array" ref="I7">_xlfn.IFS(TEXT(利用申込書!H25,"h:mm")="8:00","08:00",TEXT(利用申込書!H25,"h:mm")="8:30","08:30",TEXT(利用申込書!H25,"h:mm")="9:00","09:00",TEXT(利用申込書!H25,"h:mm")="9:30","09:30",TEXT(利用申込書!H25,"h:mm")="0:00","",TRUE,TEXT(利用申込書!H25,"h:mm"))</f>
        <v/>
      </c>
      <c r="J7" s="261" t="str" cm="1">
        <f t="array" ref="J7">_xlfn.IFS(TEXT(利用申込書!J25,"h:mm")="8:00","08:00",TEXT(利用申込書!J25,"h:mm")="8:30","08:30",TEXT(利用申込書!J25,"h:mm")="9:00","09:00",TEXT(利用申込書!J25,"h:mm")="9:30","09:30",TEXT(利用申込書!J25,"h:mm")="0:00","",TRUE,TEXT(利用申込書!J25,"h:mm"))</f>
        <v/>
      </c>
      <c r="K7" s="261" t="str" cm="1">
        <f t="array" ref="K7">_xlfn.IFS(TEXT(利用申込書!K25,"h:mm")="8:00","08:00",TEXT(利用申込書!K25,"h:mm")="8:30","08:30",TEXT(利用申込書!K25,"h:mm")="9:00","09:00",TEXT(利用申込書!K25,"h:mm")="9:30","09:30",TEXT(利用申込書!K25,"h:mm")="0:00","",TRUE,TEXT(利用申込書!K25,"h:mm"))</f>
        <v/>
      </c>
      <c r="L7" s="262" t="str" cm="1">
        <f t="array" ref="L7">_xlfn.IFS(利用申込書!F25=0,"",利用申込書!$X$2="一般",1,TURE,"")</f>
        <v/>
      </c>
      <c r="M7" s="263" t="str" cm="1">
        <f t="array" ref="M7">_xlfn.IFS(利用申込書!F25=0,"",利用申込書!$X$2="福祉",1,TRUE,"")</f>
        <v/>
      </c>
      <c r="N7" s="263" t="str" cm="1">
        <f t="array" ref="N7">_xlfn.IFS(利用申込書!F25=0,"",利用申込書!$X$2="2分の1",1,TRUE,"")</f>
        <v/>
      </c>
      <c r="O7" s="271" t="str" cm="1">
        <f t="array" ref="O7">_xlfn.IFS(利用申込書!F25=0,"",利用申込書!$X$2="3分の2",1,TRUE,"")</f>
        <v/>
      </c>
      <c r="P7" s="272" t="str" cm="1">
        <f t="array" ref="P7">_xlfn.IFS(利用申込書!F25=0,"",利用申込書!$X$2="減免",1,TRUE,"")</f>
        <v/>
      </c>
      <c r="Q7" s="264"/>
      <c r="R7" s="264">
        <f>利用申込書!$R$9</f>
        <v>0</v>
      </c>
      <c r="S7" s="273" t="str" cm="1">
        <f t="array" ref="S7">_xlfn.IFS(TEXT(利用申込書!R25,"h:mm")="8:00","08:00",TEXT(利用申込書!R25,"h:mm")="8:30","08:30",TEXT(利用申込書!R25,"h:mm")="9:00","09:00",TEXT(利用申込書!R25,"h:mm")="9:30","09:30",TEXT(利用申込書!R25,"h:mm")="0:00","",TRUE,TEXT(利用申込書!R25,"h:mm"))</f>
        <v/>
      </c>
      <c r="T7" s="273" t="str" cm="1">
        <f t="array" ref="T7">_xlfn.IFS(TEXT(利用申込書!T25,"h:mm")="8:00","08:00",TEXT(利用申込書!T25,"h:mm")="8:30","08:30",TEXT(利用申込書!T25,"h:mm")="9:00","09:00",TEXT(利用申込書!T25,"h:mm")="9:30","09:30",TEXT(利用申込書!T25,"h:mm")="0:00","",TRUE,TEXT(利用申込書!T25,"h:mm"))</f>
        <v/>
      </c>
      <c r="U7" s="265" t="str" cm="1">
        <f t="array" ref="U7">_xlfn.IFS(利用申込書!F25=0,"",利用申込書!$P$11="","",TRUE,利用申込書!$P$11)</f>
        <v/>
      </c>
      <c r="V7" s="266" t="str" cm="1">
        <f t="array" ref="V7">_xlfn.IFS(利用申込書!F25=0,"",利用申込書!X25="",利用申込書!M25,TRUE,利用申込書!M25+利用申込書!X25)</f>
        <v/>
      </c>
      <c r="W7" s="267" t="str" cm="1">
        <f t="array" ref="W7">_xlfn.IFS(V7="","",V7=0,"-",TRUE,_xlfn.MAXIFS(G:G,B:B,B7,V:V,"&lt;&gt;0")&amp;"/"&amp;_xlfn.MAXIFS(H:H,B:B,B7,V:V,"&lt;&gt;0"))</f>
        <v/>
      </c>
      <c r="X7" s="268" t="str">
        <f t="shared" si="2"/>
        <v/>
      </c>
      <c r="Y7" s="268" t="str">
        <f t="shared" si="3"/>
        <v/>
      </c>
      <c r="Z7" s="269">
        <f>IF(F7="体育館",ROUNDUP((T7-S7)*24,0)*料金表!$C$147,0)</f>
        <v>0</v>
      </c>
      <c r="AA7" s="270" t="str">
        <f>IFERROR(INDEX(料金区分!$C$8:$AC$33,MATCH(I7,料金区分!$B$8:$B$33),MATCH(J7,料金区分!$C$7:$AC$7)),"")</f>
        <v/>
      </c>
    </row>
    <row r="8" spans="1:27" ht="15" customHeight="1" x14ac:dyDescent="0.15">
      <c r="A8" s="254">
        <v>6</v>
      </c>
      <c r="B8" s="255" t="str">
        <f>IF(利用申込書!F26=0,"",利用申込書!$C$8)</f>
        <v/>
      </c>
      <c r="C8" s="256" t="str">
        <f>IF(利用申込書!F26=0,"",利用申込書!$P$8)</f>
        <v/>
      </c>
      <c r="D8" s="257" t="str">
        <f>IF(利用申込書!F26=0,"",利用申込書!$M$10)</f>
        <v/>
      </c>
      <c r="E8" s="258" t="str">
        <f>IF(利用申込書!F26=0,"",利用申込書!$T$10)</f>
        <v/>
      </c>
      <c r="F8" s="259" t="str">
        <f>MID(利用申込書!A26,4,100)</f>
        <v/>
      </c>
      <c r="G8" s="260" t="str">
        <f>IF(利用申込書!F26=0,"",利用申込書!D26)</f>
        <v/>
      </c>
      <c r="H8" s="260" t="str">
        <f>IF(利用申込書!F26=0,"",利用申込書!F26)</f>
        <v/>
      </c>
      <c r="I8" s="261" t="str" cm="1">
        <f t="array" ref="I8">_xlfn.IFS(TEXT(利用申込書!H26,"h:mm")="8:00","08:00",TEXT(利用申込書!H26,"h:mm")="8:30","08:30",TEXT(利用申込書!H26,"h:mm")="9:00","09:00",TEXT(利用申込書!H26,"h:mm")="9:30","09:30",TEXT(利用申込書!H26,"h:mm")="0:00","",TRUE,TEXT(利用申込書!H26,"h:mm"))</f>
        <v/>
      </c>
      <c r="J8" s="261" t="str" cm="1">
        <f t="array" ref="J8">_xlfn.IFS(TEXT(利用申込書!J26,"h:mm")="8:00","08:00",TEXT(利用申込書!J26,"h:mm")="8:30","08:30",TEXT(利用申込書!J26,"h:mm")="9:00","09:00",TEXT(利用申込書!J26,"h:mm")="9:30","09:30",TEXT(利用申込書!J26,"h:mm")="0:00","",TRUE,TEXT(利用申込書!J26,"h:mm"))</f>
        <v/>
      </c>
      <c r="K8" s="261" t="str" cm="1">
        <f t="array" ref="K8">_xlfn.IFS(TEXT(利用申込書!K26,"h:mm")="8:00","08:00",TEXT(利用申込書!K26,"h:mm")="8:30","08:30",TEXT(利用申込書!K26,"h:mm")="9:00","09:00",TEXT(利用申込書!K26,"h:mm")="9:30","09:30",TEXT(利用申込書!K26,"h:mm")="0:00","",TRUE,TEXT(利用申込書!K26,"h:mm"))</f>
        <v/>
      </c>
      <c r="L8" s="262" t="str" cm="1">
        <f t="array" ref="L8">_xlfn.IFS(利用申込書!F26=0,"",利用申込書!$X$2="一般",1,TURE,"")</f>
        <v/>
      </c>
      <c r="M8" s="263" t="str" cm="1">
        <f t="array" ref="M8">_xlfn.IFS(利用申込書!F26=0,"",利用申込書!$X$2="福祉",1,TRUE,"")</f>
        <v/>
      </c>
      <c r="N8" s="263" t="str" cm="1">
        <f t="array" ref="N8">_xlfn.IFS(利用申込書!F26=0,"",利用申込書!$X$2="2分の1",1,TRUE,"")</f>
        <v/>
      </c>
      <c r="O8" s="271" t="str" cm="1">
        <f t="array" ref="O8">_xlfn.IFS(利用申込書!F26=0,"",利用申込書!$X$2="3分の2",1,TRUE,"")</f>
        <v/>
      </c>
      <c r="P8" s="272" t="str" cm="1">
        <f t="array" ref="P8">_xlfn.IFS(利用申込書!F26=0,"",利用申込書!$X$2="減免",1,TRUE,"")</f>
        <v/>
      </c>
      <c r="Q8" s="264"/>
      <c r="R8" s="264">
        <f>利用申込書!$R$9</f>
        <v>0</v>
      </c>
      <c r="S8" s="273" t="str" cm="1">
        <f t="array" ref="S8">_xlfn.IFS(TEXT(利用申込書!R26,"h:mm")="8:00","08:00",TEXT(利用申込書!R26,"h:mm")="8:30","08:30",TEXT(利用申込書!R26,"h:mm")="9:00","09:00",TEXT(利用申込書!R26,"h:mm")="9:30","09:30",TEXT(利用申込書!R26,"h:mm")="0:00","",TRUE,TEXT(利用申込書!R26,"h:mm"))</f>
        <v/>
      </c>
      <c r="T8" s="273" t="str" cm="1">
        <f t="array" ref="T8">_xlfn.IFS(TEXT(利用申込書!T26,"h:mm")="8:00","08:00",TEXT(利用申込書!T26,"h:mm")="8:30","08:30",TEXT(利用申込書!T26,"h:mm")="9:00","09:00",TEXT(利用申込書!T26,"h:mm")="9:30","09:30",TEXT(利用申込書!T26,"h:mm")="0:00","",TRUE,TEXT(利用申込書!T26,"h:mm"))</f>
        <v/>
      </c>
      <c r="U8" s="265" t="str" cm="1">
        <f t="array" ref="U8">_xlfn.IFS(利用申込書!F26=0,"",利用申込書!$P$11="","",TRUE,利用申込書!$P$11)</f>
        <v/>
      </c>
      <c r="V8" s="266" t="str" cm="1">
        <f t="array" ref="V8">_xlfn.IFS(利用申込書!F26=0,"",利用申込書!X26="",利用申込書!M26,TRUE,利用申込書!M26+利用申込書!X26)</f>
        <v/>
      </c>
      <c r="W8" s="267" t="str" cm="1">
        <f t="array" ref="W8">_xlfn.IFS(V8="","",V8=0,"-",TRUE,_xlfn.MAXIFS(G:G,B:B,B8,V:V,"&lt;&gt;0")&amp;"/"&amp;_xlfn.MAXIFS(H:H,B:B,B8,V:V,"&lt;&gt;0"))</f>
        <v/>
      </c>
      <c r="X8" s="268" t="str">
        <f t="shared" si="2"/>
        <v/>
      </c>
      <c r="Y8" s="268" t="str">
        <f t="shared" si="3"/>
        <v/>
      </c>
      <c r="Z8" s="269">
        <f>IF(F8="体育館",ROUNDUP((T8-S8)*24,0)*料金表!$C$147,0)</f>
        <v>0</v>
      </c>
      <c r="AA8" s="270" t="str">
        <f>IFERROR(INDEX(料金区分!$C$8:$AC$33,MATCH(I8,料金区分!$B$8:$B$33),MATCH(J8,料金区分!$C$7:$AC$7)),"")</f>
        <v/>
      </c>
    </row>
    <row r="9" spans="1:27" ht="15" customHeight="1" x14ac:dyDescent="0.15">
      <c r="A9" s="254">
        <v>7</v>
      </c>
      <c r="B9" s="255" t="str">
        <f>IF(利用申込書!F27=0,"",利用申込書!$C$8)</f>
        <v/>
      </c>
      <c r="C9" s="256" t="str">
        <f>IF(利用申込書!F27=0,"",利用申込書!$P$8)</f>
        <v/>
      </c>
      <c r="D9" s="257" t="str">
        <f>IF(利用申込書!F27=0,"",利用申込書!$M$10)</f>
        <v/>
      </c>
      <c r="E9" s="258" t="str">
        <f>IF(利用申込書!F27=0,"",利用申込書!$T$10)</f>
        <v/>
      </c>
      <c r="F9" s="259" t="str">
        <f>MID(利用申込書!A27,4,100)</f>
        <v/>
      </c>
      <c r="G9" s="260" t="str">
        <f>IF(利用申込書!F27=0,"",利用申込書!D27)</f>
        <v/>
      </c>
      <c r="H9" s="260" t="str">
        <f>IF(利用申込書!F27=0,"",利用申込書!F27)</f>
        <v/>
      </c>
      <c r="I9" s="261" t="str" cm="1">
        <f t="array" ref="I9">_xlfn.IFS(TEXT(利用申込書!H27,"h:mm")="8:00","08:00",TEXT(利用申込書!H27,"h:mm")="8:30","08:30",TEXT(利用申込書!H27,"h:mm")="9:00","09:00",TEXT(利用申込書!H27,"h:mm")="9:30","09:30",TEXT(利用申込書!H27,"h:mm")="0:00","",TRUE,TEXT(利用申込書!H27,"h:mm"))</f>
        <v/>
      </c>
      <c r="J9" s="261" t="str" cm="1">
        <f t="array" ref="J9">_xlfn.IFS(TEXT(利用申込書!J27,"h:mm")="8:00","08:00",TEXT(利用申込書!J27,"h:mm")="8:30","08:30",TEXT(利用申込書!J27,"h:mm")="9:00","09:00",TEXT(利用申込書!J27,"h:mm")="9:30","09:30",TEXT(利用申込書!J27,"h:mm")="0:00","",TRUE,TEXT(利用申込書!J27,"h:mm"))</f>
        <v/>
      </c>
      <c r="K9" s="261" t="str" cm="1">
        <f t="array" ref="K9">_xlfn.IFS(TEXT(利用申込書!K27,"h:mm")="8:00","08:00",TEXT(利用申込書!K27,"h:mm")="8:30","08:30",TEXT(利用申込書!K27,"h:mm")="9:00","09:00",TEXT(利用申込書!K27,"h:mm")="9:30","09:30",TEXT(利用申込書!K27,"h:mm")="0:00","",TRUE,TEXT(利用申込書!K27,"h:mm"))</f>
        <v/>
      </c>
      <c r="L9" s="262" t="str" cm="1">
        <f t="array" ref="L9">_xlfn.IFS(利用申込書!F27=0,"",利用申込書!$X$2="一般",1,TURE,"")</f>
        <v/>
      </c>
      <c r="M9" s="263" t="str" cm="1">
        <f t="array" ref="M9">_xlfn.IFS(利用申込書!F27=0,"",利用申込書!$X$2="福祉",1,TRUE,"")</f>
        <v/>
      </c>
      <c r="N9" s="263" t="str" cm="1">
        <f t="array" ref="N9">_xlfn.IFS(利用申込書!F27=0,"",利用申込書!$X$2="2分の1",1,TRUE,"")</f>
        <v/>
      </c>
      <c r="O9" s="271" t="str" cm="1">
        <f t="array" ref="O9">_xlfn.IFS(利用申込書!F27=0,"",利用申込書!$X$2="3分の2",1,TRUE,"")</f>
        <v/>
      </c>
      <c r="P9" s="272" t="str" cm="1">
        <f t="array" ref="P9">_xlfn.IFS(利用申込書!F27=0,"",利用申込書!$X$2="減免",1,TRUE,"")</f>
        <v/>
      </c>
      <c r="Q9" s="264"/>
      <c r="R9" s="264">
        <f>利用申込書!$R$9</f>
        <v>0</v>
      </c>
      <c r="S9" s="273" t="str" cm="1">
        <f t="array" ref="S9">_xlfn.IFS(TEXT(利用申込書!R27,"h:mm")="8:00","08:00",TEXT(利用申込書!R27,"h:mm")="8:30","08:30",TEXT(利用申込書!R27,"h:mm")="9:00","09:00",TEXT(利用申込書!R27,"h:mm")="9:30","09:30",TEXT(利用申込書!R27,"h:mm")="0:00","",TRUE,TEXT(利用申込書!R27,"h:mm"))</f>
        <v/>
      </c>
      <c r="T9" s="273" t="str" cm="1">
        <f t="array" ref="T9">_xlfn.IFS(TEXT(利用申込書!T27,"h:mm")="8:00","08:00",TEXT(利用申込書!T27,"h:mm")="8:30","08:30",TEXT(利用申込書!T27,"h:mm")="9:00","09:00",TEXT(利用申込書!T27,"h:mm")="9:30","09:30",TEXT(利用申込書!T27,"h:mm")="0:00","",TRUE,TEXT(利用申込書!T27,"h:mm"))</f>
        <v/>
      </c>
      <c r="U9" s="265" t="str" cm="1">
        <f t="array" ref="U9">_xlfn.IFS(利用申込書!F27=0,"",利用申込書!$P$11="","",TRUE,利用申込書!$P$11)</f>
        <v/>
      </c>
      <c r="V9" s="266" t="str" cm="1">
        <f t="array" ref="V9">_xlfn.IFS(利用申込書!F27=0,"",利用申込書!X27="",利用申込書!M27,TRUE,利用申込書!M27+利用申込書!X27)</f>
        <v/>
      </c>
      <c r="W9" s="267" t="str" cm="1">
        <f t="array" ref="W9">_xlfn.IFS(V9="","",V9=0,"-",TRUE,_xlfn.MAXIFS(G:G,B:B,B9,V:V,"&lt;&gt;0")&amp;"/"&amp;_xlfn.MAXIFS(H:H,B:B,B9,V:V,"&lt;&gt;0"))</f>
        <v/>
      </c>
      <c r="X9" s="268" t="str">
        <f t="shared" si="2"/>
        <v/>
      </c>
      <c r="Y9" s="268" t="str">
        <f t="shared" si="3"/>
        <v/>
      </c>
      <c r="Z9" s="269">
        <f>IF(F9="体育館",ROUNDUP((T9-S9)*24,0)*料金表!$C$147,0)</f>
        <v>0</v>
      </c>
      <c r="AA9" s="270" t="str">
        <f>IFERROR(INDEX(料金区分!$C$8:$AC$33,MATCH(I9,料金区分!$B$8:$B$33),MATCH(J9,料金区分!$C$7:$AC$7)),"")</f>
        <v/>
      </c>
    </row>
    <row r="10" spans="1:27" ht="15" customHeight="1" x14ac:dyDescent="0.15">
      <c r="A10" s="254">
        <v>8</v>
      </c>
      <c r="B10" s="255" t="str">
        <f>IF(利用申込書!F28=0,"",利用申込書!$C$8)</f>
        <v/>
      </c>
      <c r="C10" s="256" t="str">
        <f>IF(利用申込書!F28=0,"",利用申込書!$P$8)</f>
        <v/>
      </c>
      <c r="D10" s="257" t="str">
        <f>IF(利用申込書!F28=0,"",利用申込書!$M$10)</f>
        <v/>
      </c>
      <c r="E10" s="258" t="str">
        <f>IF(利用申込書!F28=0,"",利用申込書!$T$10)</f>
        <v/>
      </c>
      <c r="F10" s="259" t="str">
        <f>MID(利用申込書!A28,4,100)</f>
        <v/>
      </c>
      <c r="G10" s="260" t="str">
        <f>IF(利用申込書!F28=0,"",利用申込書!D28)</f>
        <v/>
      </c>
      <c r="H10" s="260" t="str">
        <f>IF(利用申込書!F28=0,"",利用申込書!F28)</f>
        <v/>
      </c>
      <c r="I10" s="261" t="str" cm="1">
        <f t="array" ref="I10">_xlfn.IFS(TEXT(利用申込書!H28,"h:mm")="8:00","08:00",TEXT(利用申込書!H28,"h:mm")="8:30","08:30",TEXT(利用申込書!H28,"h:mm")="9:00","09:00",TEXT(利用申込書!H28,"h:mm")="9:30","09:30",TEXT(利用申込書!H28,"h:mm")="0:00","",TRUE,TEXT(利用申込書!H28,"h:mm"))</f>
        <v/>
      </c>
      <c r="J10" s="261" t="str" cm="1">
        <f t="array" ref="J10">_xlfn.IFS(TEXT(利用申込書!J28,"h:mm")="8:00","08:00",TEXT(利用申込書!J28,"h:mm")="8:30","08:30",TEXT(利用申込書!J28,"h:mm")="9:00","09:00",TEXT(利用申込書!J28,"h:mm")="9:30","09:30",TEXT(利用申込書!J28,"h:mm")="0:00","",TRUE,TEXT(利用申込書!J28,"h:mm"))</f>
        <v/>
      </c>
      <c r="K10" s="261" t="str" cm="1">
        <f t="array" ref="K10">_xlfn.IFS(TEXT(利用申込書!K28,"h:mm")="8:00","08:00",TEXT(利用申込書!K28,"h:mm")="8:30","08:30",TEXT(利用申込書!K28,"h:mm")="9:00","09:00",TEXT(利用申込書!K28,"h:mm")="9:30","09:30",TEXT(利用申込書!K28,"h:mm")="0:00","",TRUE,TEXT(利用申込書!K28,"h:mm"))</f>
        <v/>
      </c>
      <c r="L10" s="262" t="str" cm="1">
        <f t="array" ref="L10">_xlfn.IFS(利用申込書!F28=0,"",利用申込書!$X$2="一般",1,TURE,"")</f>
        <v/>
      </c>
      <c r="M10" s="263" t="str" cm="1">
        <f t="array" ref="M10">_xlfn.IFS(利用申込書!F28=0,"",利用申込書!$X$2="福祉",1,TRUE,"")</f>
        <v/>
      </c>
      <c r="N10" s="263" t="str" cm="1">
        <f t="array" ref="N10">_xlfn.IFS(利用申込書!F28=0,"",利用申込書!$X$2="2分の1",1,TRUE,"")</f>
        <v/>
      </c>
      <c r="O10" s="271" t="str" cm="1">
        <f t="array" ref="O10">_xlfn.IFS(利用申込書!F28=0,"",利用申込書!$X$2="3分の2",1,TRUE,"")</f>
        <v/>
      </c>
      <c r="P10" s="272" t="str" cm="1">
        <f t="array" ref="P10">_xlfn.IFS(利用申込書!F28=0,"",利用申込書!$X$2="減免",1,TRUE,"")</f>
        <v/>
      </c>
      <c r="Q10" s="264"/>
      <c r="R10" s="264">
        <f>利用申込書!$R$9</f>
        <v>0</v>
      </c>
      <c r="S10" s="273" t="str" cm="1">
        <f t="array" ref="S10">_xlfn.IFS(TEXT(利用申込書!R28,"h:mm")="8:00","08:00",TEXT(利用申込書!R28,"h:mm")="8:30","08:30",TEXT(利用申込書!R28,"h:mm")="9:00","09:00",TEXT(利用申込書!R28,"h:mm")="9:30","09:30",TEXT(利用申込書!R28,"h:mm")="0:00","",TRUE,TEXT(利用申込書!R28,"h:mm"))</f>
        <v/>
      </c>
      <c r="T10" s="273" t="str" cm="1">
        <f t="array" ref="T10">_xlfn.IFS(TEXT(利用申込書!T28,"h:mm")="8:00","08:00",TEXT(利用申込書!T28,"h:mm")="8:30","08:30",TEXT(利用申込書!T28,"h:mm")="9:00","09:00",TEXT(利用申込書!T28,"h:mm")="9:30","09:30",TEXT(利用申込書!T28,"h:mm")="0:00","",TRUE,TEXT(利用申込書!T28,"h:mm"))</f>
        <v/>
      </c>
      <c r="U10" s="265" t="str" cm="1">
        <f t="array" ref="U10">_xlfn.IFS(利用申込書!F28=0,"",利用申込書!$P$11="","",TRUE,利用申込書!$P$11)</f>
        <v/>
      </c>
      <c r="V10" s="266" t="str" cm="1">
        <f t="array" ref="V10">_xlfn.IFS(利用申込書!F28=0,"",利用申込書!X28="",利用申込書!M28,TRUE,利用申込書!M28+利用申込書!X28)</f>
        <v/>
      </c>
      <c r="W10" s="267" t="str" cm="1">
        <f t="array" ref="W10">_xlfn.IFS(V10="","",V10=0,"-",TRUE,_xlfn.MAXIFS(G:G,B:B,B10,V:V,"&lt;&gt;0")&amp;"/"&amp;_xlfn.MAXIFS(H:H,B:B,B10,V:V,"&lt;&gt;0"))</f>
        <v/>
      </c>
      <c r="X10" s="268" t="str">
        <f t="shared" si="2"/>
        <v/>
      </c>
      <c r="Y10" s="268" t="str">
        <f t="shared" si="3"/>
        <v/>
      </c>
      <c r="Z10" s="269">
        <f>IF(F10="体育館",ROUNDUP((T10-S10)*24,0)*料金表!$C$147,0)</f>
        <v>0</v>
      </c>
      <c r="AA10" s="270" t="str">
        <f>IFERROR(INDEX(料金区分!$C$8:$AC$33,MATCH(I10,料金区分!$B$8:$B$33),MATCH(J10,料金区分!$C$7:$AC$7)),"")</f>
        <v/>
      </c>
    </row>
    <row r="11" spans="1:27" ht="15" customHeight="1" x14ac:dyDescent="0.15">
      <c r="A11" s="254">
        <v>9</v>
      </c>
      <c r="B11" s="255" t="str">
        <f>IF(利用申込書!F29=0,"",利用申込書!$C$8)</f>
        <v/>
      </c>
      <c r="C11" s="256" t="str">
        <f>IF(利用申込書!F29=0,"",利用申込書!$P$8)</f>
        <v/>
      </c>
      <c r="D11" s="257" t="str">
        <f>IF(利用申込書!F29=0,"",利用申込書!$M$10)</f>
        <v/>
      </c>
      <c r="E11" s="258" t="str">
        <f>IF(利用申込書!F29=0,"",利用申込書!$T$10)</f>
        <v/>
      </c>
      <c r="F11" s="259" t="str">
        <f>MID(利用申込書!A29,4,100)</f>
        <v/>
      </c>
      <c r="G11" s="260" t="str">
        <f>IF(利用申込書!F29=0,"",利用申込書!D29)</f>
        <v/>
      </c>
      <c r="H11" s="260" t="str">
        <f>IF(利用申込書!F29=0,"",利用申込書!F29)</f>
        <v/>
      </c>
      <c r="I11" s="261" t="str" cm="1">
        <f t="array" ref="I11">_xlfn.IFS(TEXT(利用申込書!H29,"h:mm")="8:00","08:00",TEXT(利用申込書!H29,"h:mm")="8:30","08:30",TEXT(利用申込書!H29,"h:mm")="9:00","09:00",TEXT(利用申込書!H29,"h:mm")="9:30","09:30",TEXT(利用申込書!H29,"h:mm")="0:00","",TRUE,TEXT(利用申込書!H29,"h:mm"))</f>
        <v/>
      </c>
      <c r="J11" s="261" t="str" cm="1">
        <f t="array" ref="J11">_xlfn.IFS(TEXT(利用申込書!J29,"h:mm")="8:00","08:00",TEXT(利用申込書!J29,"h:mm")="8:30","08:30",TEXT(利用申込書!J29,"h:mm")="9:00","09:00",TEXT(利用申込書!J29,"h:mm")="9:30","09:30",TEXT(利用申込書!J29,"h:mm")="0:00","",TRUE,TEXT(利用申込書!J29,"h:mm"))</f>
        <v/>
      </c>
      <c r="K11" s="261" t="str" cm="1">
        <f t="array" ref="K11">_xlfn.IFS(TEXT(利用申込書!K29,"h:mm")="8:00","08:00",TEXT(利用申込書!K29,"h:mm")="8:30","08:30",TEXT(利用申込書!K29,"h:mm")="9:00","09:00",TEXT(利用申込書!K29,"h:mm")="9:30","09:30",TEXT(利用申込書!K29,"h:mm")="0:00","",TRUE,TEXT(利用申込書!K29,"h:mm"))</f>
        <v/>
      </c>
      <c r="L11" s="262" t="str" cm="1">
        <f t="array" ref="L11">_xlfn.IFS(利用申込書!F29=0,"",利用申込書!$X$2="一般",1,TURE,"")</f>
        <v/>
      </c>
      <c r="M11" s="263" t="str" cm="1">
        <f t="array" ref="M11">_xlfn.IFS(利用申込書!F29=0,"",利用申込書!$X$2="福祉",1,TRUE,"")</f>
        <v/>
      </c>
      <c r="N11" s="263" t="str" cm="1">
        <f t="array" ref="N11">_xlfn.IFS(利用申込書!F29=0,"",利用申込書!$X$2="2分の1",1,TRUE,"")</f>
        <v/>
      </c>
      <c r="O11" s="271" t="str" cm="1">
        <f t="array" ref="O11">_xlfn.IFS(利用申込書!F29=0,"",利用申込書!$X$2="3分の2",1,TRUE,"")</f>
        <v/>
      </c>
      <c r="P11" s="272" t="str" cm="1">
        <f t="array" ref="P11">_xlfn.IFS(利用申込書!F29=0,"",利用申込書!$X$2="減免",1,TRUE,"")</f>
        <v/>
      </c>
      <c r="Q11" s="264"/>
      <c r="R11" s="264">
        <f>利用申込書!$R$9</f>
        <v>0</v>
      </c>
      <c r="S11" s="273" t="str" cm="1">
        <f t="array" ref="S11">_xlfn.IFS(TEXT(利用申込書!R29,"h:mm")="8:00","08:00",TEXT(利用申込書!R29,"h:mm")="8:30","08:30",TEXT(利用申込書!R29,"h:mm")="9:00","09:00",TEXT(利用申込書!R29,"h:mm")="9:30","09:30",TEXT(利用申込書!R29,"h:mm")="0:00","",TRUE,TEXT(利用申込書!R29,"h:mm"))</f>
        <v/>
      </c>
      <c r="T11" s="273" t="str" cm="1">
        <f t="array" ref="T11">_xlfn.IFS(TEXT(利用申込書!T29,"h:mm")="8:00","08:00",TEXT(利用申込書!T29,"h:mm")="8:30","08:30",TEXT(利用申込書!T29,"h:mm")="9:00","09:00",TEXT(利用申込書!T29,"h:mm")="9:30","09:30",TEXT(利用申込書!T29,"h:mm")="0:00","",TRUE,TEXT(利用申込書!T29,"h:mm"))</f>
        <v/>
      </c>
      <c r="U11" s="265" t="str" cm="1">
        <f t="array" ref="U11">_xlfn.IFS(利用申込書!F29=0,"",利用申込書!$P$11="","",TRUE,利用申込書!$P$11)</f>
        <v/>
      </c>
      <c r="V11" s="266" t="str" cm="1">
        <f t="array" ref="V11">_xlfn.IFS(利用申込書!F29=0,"",利用申込書!X29="",利用申込書!M29,TRUE,利用申込書!M29+利用申込書!X29)</f>
        <v/>
      </c>
      <c r="W11" s="267" t="str" cm="1">
        <f t="array" ref="W11">_xlfn.IFS(V11="","",V11=0,"-",TRUE,_xlfn.MAXIFS(G:G,B:B,B11,V:V,"&lt;&gt;0")&amp;"/"&amp;_xlfn.MAXIFS(H:H,B:B,B11,V:V,"&lt;&gt;0"))</f>
        <v/>
      </c>
      <c r="X11" s="268" t="str">
        <f t="shared" si="2"/>
        <v/>
      </c>
      <c r="Y11" s="268" t="str">
        <f t="shared" si="3"/>
        <v/>
      </c>
      <c r="Z11" s="269">
        <f>IF(F11="体育館",ROUNDUP((T11-S11)*24,0)*料金表!$C$147,0)</f>
        <v>0</v>
      </c>
      <c r="AA11" s="270" t="str">
        <f>IFERROR(INDEX(料金区分!$C$8:$AC$33,MATCH(I11,料金区分!$B$8:$B$33),MATCH(J11,料金区分!$C$7:$AC$7)),"")</f>
        <v/>
      </c>
    </row>
    <row r="12" spans="1:27" ht="15" customHeight="1" thickBot="1" x14ac:dyDescent="0.2">
      <c r="A12" s="274">
        <v>10</v>
      </c>
      <c r="B12" s="288" t="str">
        <f>IF(利用申込書!F30=0,"",利用申込書!$C$8)</f>
        <v/>
      </c>
      <c r="C12" s="289" t="str">
        <f>IF(利用申込書!F30=0,"",利用申込書!$P$8)</f>
        <v/>
      </c>
      <c r="D12" s="290" t="str">
        <f>IF(利用申込書!F30=0,"",利用申込書!$M$10)</f>
        <v/>
      </c>
      <c r="E12" s="291" t="str">
        <f>IF(利用申込書!F30=0,"",利用申込書!$T$10)</f>
        <v/>
      </c>
      <c r="F12" s="292" t="str">
        <f>MID(利用申込書!A30,4,100)</f>
        <v/>
      </c>
      <c r="G12" s="293" t="str">
        <f>IF(利用申込書!F30=0,"",利用申込書!D30)</f>
        <v/>
      </c>
      <c r="H12" s="293" t="str">
        <f>IF(利用申込書!F30=0,"",利用申込書!F30)</f>
        <v/>
      </c>
      <c r="I12" s="294" t="str" cm="1">
        <f t="array" ref="I12">_xlfn.IFS(TEXT(利用申込書!H30,"h:mm")="8:00","08:00",TEXT(利用申込書!H30,"h:mm")="8:30","08:30",TEXT(利用申込書!H30,"h:mm")="9:00","09:00",TEXT(利用申込書!H30,"h:mm")="9:30","09:30",TEXT(利用申込書!H30,"h:mm")="0:00","",TRUE,TEXT(利用申込書!H30,"h:mm"))</f>
        <v/>
      </c>
      <c r="J12" s="294" t="str" cm="1">
        <f t="array" ref="J12">_xlfn.IFS(TEXT(利用申込書!J30,"h:mm")="8:00","08:00",TEXT(利用申込書!J30,"h:mm")="8:30","08:30",TEXT(利用申込書!J30,"h:mm")="9:00","09:00",TEXT(利用申込書!J30,"h:mm")="9:30","09:30",TEXT(利用申込書!J30,"h:mm")="0:00","",TRUE,TEXT(利用申込書!J30,"h:mm"))</f>
        <v/>
      </c>
      <c r="K12" s="294" t="str" cm="1">
        <f t="array" ref="K12">_xlfn.IFS(TEXT(利用申込書!K30,"h:mm")="8:00","08:00",TEXT(利用申込書!K30,"h:mm")="8:30","08:30",TEXT(利用申込書!K30,"h:mm")="9:00","09:00",TEXT(利用申込書!K30,"h:mm")="9:30","09:30",TEXT(利用申込書!K30,"h:mm")="0:00","",TRUE,TEXT(利用申込書!K30,"h:mm"))</f>
        <v/>
      </c>
      <c r="L12" s="295" t="str" cm="1">
        <f t="array" ref="L12">_xlfn.IFS(利用申込書!F30=0,"",利用申込書!$X$2="一般",1,TURE,"")</f>
        <v/>
      </c>
      <c r="M12" s="296" t="str" cm="1">
        <f t="array" ref="M12">_xlfn.IFS(利用申込書!F30=0,"",利用申込書!$X$2="福祉",1,TRUE,"")</f>
        <v/>
      </c>
      <c r="N12" s="296" t="str" cm="1">
        <f t="array" ref="N12">_xlfn.IFS(利用申込書!F30=0,"",利用申込書!$X$2="2分の1",1,TRUE,"")</f>
        <v/>
      </c>
      <c r="O12" s="297" t="str" cm="1">
        <f t="array" ref="O12">_xlfn.IFS(利用申込書!F30=0,"",利用申込書!$X$2="3分の2",1,TRUE,"")</f>
        <v/>
      </c>
      <c r="P12" s="298" t="str" cm="1">
        <f t="array" ref="P12">_xlfn.IFS(利用申込書!F30=0,"",利用申込書!$X$2="減免",1,TRUE,"")</f>
        <v/>
      </c>
      <c r="Q12" s="299"/>
      <c r="R12" s="299">
        <f>利用申込書!$R$9</f>
        <v>0</v>
      </c>
      <c r="S12" s="300" t="str" cm="1">
        <f t="array" ref="S12">_xlfn.IFS(TEXT(利用申込書!R30,"h:mm")="8:00","08:00",TEXT(利用申込書!R30,"h:mm")="8:30","08:30",TEXT(利用申込書!R30,"h:mm")="9:00","09:00",TEXT(利用申込書!R30,"h:mm")="9:30","09:30",TEXT(利用申込書!R30,"h:mm")="0:00","",TRUE,TEXT(利用申込書!R30,"h:mm"))</f>
        <v/>
      </c>
      <c r="T12" s="300" t="str" cm="1">
        <f t="array" ref="T12">_xlfn.IFS(TEXT(利用申込書!T30,"h:mm")="8:00","08:00",TEXT(利用申込書!T30,"h:mm")="8:30","08:30",TEXT(利用申込書!T30,"h:mm")="9:00","09:00",TEXT(利用申込書!T30,"h:mm")="9:30","09:30",TEXT(利用申込書!T30,"h:mm")="0:00","",TRUE,TEXT(利用申込書!T30,"h:mm"))</f>
        <v/>
      </c>
      <c r="U12" s="301" t="str" cm="1">
        <f t="array" ref="U12">_xlfn.IFS(利用申込書!F30=0,"",利用申込書!$P$11="","",TRUE,利用申込書!$P$11)</f>
        <v/>
      </c>
      <c r="V12" s="275" t="str" cm="1">
        <f t="array" ref="V12">_xlfn.IFS(利用申込書!F30=0,"",利用申込書!X30="",利用申込書!M30,TRUE,利用申込書!M30+利用申込書!X30)</f>
        <v/>
      </c>
      <c r="W12" s="302" t="str" cm="1">
        <f t="array" ref="W12">_xlfn.IFS(V12="","",V12=0,"-",TRUE,_xlfn.MAXIFS(G:G,B:B,B12,V:V,"&lt;&gt;0")&amp;"/"&amp;_xlfn.MAXIFS(H:H,B:B,B12,V:V,"&lt;&gt;0"))</f>
        <v/>
      </c>
      <c r="X12" s="276" t="str">
        <f t="shared" si="2"/>
        <v/>
      </c>
      <c r="Y12" s="276" t="str">
        <f t="shared" si="3"/>
        <v/>
      </c>
      <c r="Z12" s="277">
        <f>IF(F12="体育館",ROUNDUP((T12-S12)*24,0)*料金表!$C$147,0)</f>
        <v>0</v>
      </c>
      <c r="AA12" s="278" t="str">
        <f>IFERROR(INDEX(料金区分!$C$8:$AC$33,MATCH(I12,料金区分!$B$8:$B$33),MATCH(J12,料金区分!$C$7:$AC$7)),"")</f>
        <v/>
      </c>
    </row>
  </sheetData>
  <phoneticPr fontId="2"/>
  <conditionalFormatting sqref="B3:B12">
    <cfRule type="containsText" dxfId="31" priority="10" operator="containsText" text="県母子寡婦福祉連合会">
      <formula>NOT(ISERROR(SEARCH("県母子寡婦福祉連合会",B3)))</formula>
    </cfRule>
    <cfRule type="containsText" dxfId="30" priority="11" operator="containsText" text="仏像彫刻">
      <formula>NOT(ISERROR(SEARCH("仏像彫刻",B3)))</formula>
    </cfRule>
    <cfRule type="containsText" dxfId="29" priority="12" operator="containsText" text="パープル会">
      <formula>NOT(ISERROR(SEARCH("パープル会",B3)))</formula>
    </cfRule>
    <cfRule type="containsText" dxfId="28" priority="13" operator="containsText" text="美創プロモーション">
      <formula>NOT(ISERROR(SEARCH("美創プロモーション",B3)))</formula>
    </cfRule>
    <cfRule type="containsText" dxfId="27" priority="14" operator="containsText" text="琢の会">
      <formula>NOT(ISERROR(SEARCH("琢の会",B3)))</formula>
    </cfRule>
    <cfRule type="containsText" dxfId="26" priority="15" operator="containsText" text="洋裁教室">
      <formula>NOT(ISERROR(SEARCH("洋裁教室",B3)))</formula>
    </cfRule>
  </conditionalFormatting>
  <conditionalFormatting sqref="C3:C12">
    <cfRule type="containsText" dxfId="25" priority="1" operator="containsText" text="ひきこもり者を対象としたフリースペース活動">
      <formula>NOT(ISERROR(SEARCH("ひきこもり者を対象としたフリースペース活動",C3)))</formula>
    </cfRule>
  </conditionalFormatting>
  <conditionalFormatting sqref="F3:F12">
    <cfRule type="expression" dxfId="24" priority="20">
      <formula>COUNTIFS($B3,"*琢の会*",$F3,"*第２技能習得室*")&gt;=1</formula>
    </cfRule>
    <cfRule type="expression" dxfId="23" priority="21">
      <formula>COUNTIFS($B3,"*パープル会*",$F3,"*第２技能習得室*")&gt;=1</formula>
    </cfRule>
    <cfRule type="expression" dxfId="22" priority="22">
      <formula>COUNTIFS($B3,"*仏像彫刻同好会*",$F3,"*第２技能習得室*")&gt;=1</formula>
    </cfRule>
    <cfRule type="expression" dxfId="21" priority="23">
      <formula>"B1=1"</formula>
    </cfRule>
    <cfRule type="containsText" dxfId="20" priority="24" operator="containsText" text="体育館">
      <formula>NOT(ISERROR(SEARCH("体育館",F3)))</formula>
    </cfRule>
  </conditionalFormatting>
  <conditionalFormatting sqref="I3:K12">
    <cfRule type="expression" dxfId="19" priority="25">
      <formula>COUNTIFS($B3,"*洋裁教室*",$I3,"*12:00*")&gt;=1</formula>
    </cfRule>
  </conditionalFormatting>
  <conditionalFormatting sqref="L3:P12">
    <cfRule type="expression" dxfId="18" priority="8">
      <formula>SUM($L3:$P3)&gt;1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2"/>
  <sheetViews>
    <sheetView view="pageBreakPreview" zoomScale="90" zoomScaleNormal="100" zoomScaleSheetLayoutView="90" workbookViewId="0">
      <selection activeCell="D9" sqref="D9"/>
    </sheetView>
  </sheetViews>
  <sheetFormatPr defaultRowHeight="13.5" x14ac:dyDescent="0.15"/>
  <cols>
    <col min="1" max="1" width="4.75" style="2" bestFit="1" customWidth="1"/>
    <col min="2" max="2" width="27.75" style="2" customWidth="1"/>
    <col min="3" max="3" width="18.75" style="2" customWidth="1"/>
    <col min="4" max="7" width="13.75" style="2" customWidth="1"/>
    <col min="8" max="8" width="15.75" style="2" customWidth="1"/>
    <col min="9" max="16384" width="9" style="2"/>
  </cols>
  <sheetData>
    <row r="1" spans="1:8" ht="21" x14ac:dyDescent="0.2">
      <c r="A1" s="566" t="s">
        <v>118</v>
      </c>
      <c r="B1" s="566"/>
      <c r="C1" s="566"/>
      <c r="D1" s="566"/>
      <c r="E1" s="566"/>
      <c r="F1" s="566"/>
      <c r="G1" s="566"/>
      <c r="H1" s="566"/>
    </row>
    <row r="2" spans="1:8" ht="15" customHeight="1" x14ac:dyDescent="0.2">
      <c r="A2" s="1"/>
      <c r="B2" s="1"/>
      <c r="C2" s="1"/>
      <c r="D2" s="25"/>
      <c r="E2" s="25"/>
      <c r="F2" s="25"/>
      <c r="G2" s="25"/>
      <c r="H2" s="58" t="s">
        <v>116</v>
      </c>
    </row>
    <row r="3" spans="1:8" ht="15" customHeight="1" x14ac:dyDescent="0.2">
      <c r="A3" s="1"/>
      <c r="B3" s="1"/>
      <c r="C3" s="1"/>
      <c r="D3" s="25"/>
      <c r="E3" s="25"/>
      <c r="F3" s="25"/>
      <c r="G3" s="25"/>
      <c r="H3" s="25"/>
    </row>
    <row r="4" spans="1:8" ht="15" customHeight="1" x14ac:dyDescent="0.15">
      <c r="A4" s="3"/>
      <c r="B4" s="3"/>
      <c r="C4" s="3"/>
      <c r="D4" s="567" t="s">
        <v>62</v>
      </c>
      <c r="E4" s="567"/>
      <c r="F4" s="567"/>
      <c r="G4" s="567"/>
      <c r="H4" s="567"/>
    </row>
    <row r="5" spans="1:8" ht="15" customHeight="1" x14ac:dyDescent="0.15">
      <c r="A5" s="3"/>
      <c r="B5" s="3"/>
      <c r="C5" s="3"/>
      <c r="D5" s="59" t="s">
        <v>114</v>
      </c>
      <c r="E5" s="59"/>
      <c r="F5" s="59"/>
      <c r="G5" s="59"/>
      <c r="H5" s="59"/>
    </row>
    <row r="6" spans="1:8" ht="15" customHeight="1" x14ac:dyDescent="0.15">
      <c r="A6" s="63"/>
      <c r="B6" s="3"/>
      <c r="C6" s="3"/>
      <c r="D6" s="3"/>
      <c r="E6" s="3"/>
      <c r="F6" s="3"/>
      <c r="G6" s="3"/>
      <c r="H6" s="3"/>
    </row>
    <row r="7" spans="1:8" ht="20.100000000000001" customHeight="1" thickBot="1" x14ac:dyDescent="0.25">
      <c r="A7" s="64"/>
      <c r="B7" s="3"/>
      <c r="C7" s="3"/>
      <c r="D7" s="3"/>
      <c r="E7" s="3"/>
      <c r="F7" s="3"/>
      <c r="G7" s="568" t="s">
        <v>73</v>
      </c>
      <c r="H7" s="568"/>
    </row>
    <row r="8" spans="1:8" ht="50.1" customHeight="1" thickBot="1" x14ac:dyDescent="0.2">
      <c r="A8" s="34" t="s">
        <v>72</v>
      </c>
      <c r="B8" s="30" t="s">
        <v>71</v>
      </c>
      <c r="C8" s="28" t="s">
        <v>70</v>
      </c>
      <c r="D8" s="29" t="s">
        <v>55</v>
      </c>
      <c r="E8" s="29" t="s">
        <v>53</v>
      </c>
      <c r="F8" s="29" t="s">
        <v>54</v>
      </c>
      <c r="G8" s="29" t="s">
        <v>56</v>
      </c>
      <c r="H8" s="39" t="s">
        <v>15</v>
      </c>
    </row>
    <row r="9" spans="1:8" ht="34.5" customHeight="1" x14ac:dyDescent="0.15">
      <c r="A9" s="569">
        <v>1</v>
      </c>
      <c r="B9" s="31" t="s">
        <v>61</v>
      </c>
      <c r="C9" s="27" t="s">
        <v>16</v>
      </c>
      <c r="D9" s="42">
        <v>3700</v>
      </c>
      <c r="E9" s="42">
        <v>4600</v>
      </c>
      <c r="F9" s="42">
        <v>6200</v>
      </c>
      <c r="G9" s="42">
        <v>7500</v>
      </c>
      <c r="H9" s="43">
        <v>1500</v>
      </c>
    </row>
    <row r="10" spans="1:8" ht="34.5" customHeight="1" x14ac:dyDescent="0.15">
      <c r="A10" s="562"/>
      <c r="B10" s="32" t="s">
        <v>63</v>
      </c>
      <c r="C10" s="41" t="s">
        <v>77</v>
      </c>
      <c r="D10" s="44">
        <v>1500</v>
      </c>
      <c r="E10" s="44">
        <v>1800</v>
      </c>
      <c r="F10" s="44">
        <v>2500</v>
      </c>
      <c r="G10" s="44">
        <v>3000</v>
      </c>
      <c r="H10" s="45">
        <v>600</v>
      </c>
    </row>
    <row r="11" spans="1:8" ht="34.5" customHeight="1" x14ac:dyDescent="0.15">
      <c r="A11" s="562"/>
      <c r="B11" s="32" t="s">
        <v>64</v>
      </c>
      <c r="C11" s="41" t="s">
        <v>77</v>
      </c>
      <c r="D11" s="44">
        <v>1500</v>
      </c>
      <c r="E11" s="44">
        <v>1800</v>
      </c>
      <c r="F11" s="44">
        <v>2500</v>
      </c>
      <c r="G11" s="44">
        <v>3000</v>
      </c>
      <c r="H11" s="45">
        <v>600</v>
      </c>
    </row>
    <row r="12" spans="1:8" ht="34.5" customHeight="1" thickBot="1" x14ac:dyDescent="0.2">
      <c r="A12" s="563"/>
      <c r="B12" s="35" t="s">
        <v>75</v>
      </c>
      <c r="C12" s="40" t="s">
        <v>88</v>
      </c>
      <c r="D12" s="46">
        <v>3000</v>
      </c>
      <c r="E12" s="46">
        <v>3600</v>
      </c>
      <c r="F12" s="46">
        <v>5000</v>
      </c>
      <c r="G12" s="46">
        <v>6000</v>
      </c>
      <c r="H12" s="47">
        <v>1200</v>
      </c>
    </row>
    <row r="13" spans="1:8" ht="34.5" customHeight="1" x14ac:dyDescent="0.15">
      <c r="A13" s="559">
        <v>2</v>
      </c>
      <c r="B13" s="31" t="s">
        <v>42</v>
      </c>
      <c r="C13" s="27" t="s">
        <v>18</v>
      </c>
      <c r="D13" s="42">
        <v>1800</v>
      </c>
      <c r="E13" s="42">
        <v>2100</v>
      </c>
      <c r="F13" s="42">
        <v>3700</v>
      </c>
      <c r="G13" s="42">
        <v>3500</v>
      </c>
      <c r="H13" s="43">
        <v>900</v>
      </c>
    </row>
    <row r="14" spans="1:8" ht="34.5" customHeight="1" x14ac:dyDescent="0.15">
      <c r="A14" s="559"/>
      <c r="B14" s="33" t="s">
        <v>43</v>
      </c>
      <c r="C14" s="23" t="s">
        <v>19</v>
      </c>
      <c r="D14" s="42">
        <v>3700</v>
      </c>
      <c r="E14" s="42">
        <v>4600</v>
      </c>
      <c r="F14" s="42">
        <v>6200</v>
      </c>
      <c r="G14" s="42">
        <v>7500</v>
      </c>
      <c r="H14" s="43">
        <v>1500</v>
      </c>
    </row>
    <row r="15" spans="1:8" ht="34.5" customHeight="1" x14ac:dyDescent="0.15">
      <c r="A15" s="559"/>
      <c r="B15" s="33" t="s">
        <v>58</v>
      </c>
      <c r="C15" s="23" t="s">
        <v>20</v>
      </c>
      <c r="D15" s="44">
        <v>5900</v>
      </c>
      <c r="E15" s="44">
        <v>8100</v>
      </c>
      <c r="F15" s="44">
        <v>8700</v>
      </c>
      <c r="G15" s="44">
        <v>12600</v>
      </c>
      <c r="H15" s="45">
        <v>2100</v>
      </c>
    </row>
    <row r="16" spans="1:8" ht="34.5" customHeight="1" x14ac:dyDescent="0.15">
      <c r="A16" s="559"/>
      <c r="B16" s="33" t="s">
        <v>57</v>
      </c>
      <c r="C16" s="23" t="s">
        <v>17</v>
      </c>
      <c r="D16" s="44">
        <v>1500</v>
      </c>
      <c r="E16" s="44">
        <v>1800</v>
      </c>
      <c r="F16" s="44">
        <v>2500</v>
      </c>
      <c r="G16" s="44">
        <v>3000</v>
      </c>
      <c r="H16" s="45">
        <v>600</v>
      </c>
    </row>
    <row r="17" spans="1:8" ht="34.5" customHeight="1" x14ac:dyDescent="0.15">
      <c r="A17" s="559"/>
      <c r="B17" s="32" t="s">
        <v>65</v>
      </c>
      <c r="C17" s="41" t="s">
        <v>76</v>
      </c>
      <c r="D17" s="44">
        <v>1500</v>
      </c>
      <c r="E17" s="44">
        <v>1800</v>
      </c>
      <c r="F17" s="44">
        <v>2500</v>
      </c>
      <c r="G17" s="44">
        <v>3000</v>
      </c>
      <c r="H17" s="45">
        <v>600</v>
      </c>
    </row>
    <row r="18" spans="1:8" ht="34.5" customHeight="1" x14ac:dyDescent="0.15">
      <c r="A18" s="559"/>
      <c r="B18" s="33" t="s">
        <v>44</v>
      </c>
      <c r="C18" s="23" t="s">
        <v>23</v>
      </c>
      <c r="D18" s="44">
        <v>7200</v>
      </c>
      <c r="E18" s="44">
        <v>8400</v>
      </c>
      <c r="F18" s="44">
        <v>10000</v>
      </c>
      <c r="G18" s="44">
        <v>14000</v>
      </c>
      <c r="H18" s="45">
        <v>2500</v>
      </c>
    </row>
    <row r="19" spans="1:8" ht="20.100000000000001" customHeight="1" thickBot="1" x14ac:dyDescent="0.2">
      <c r="A19" s="560"/>
      <c r="B19" s="36"/>
      <c r="C19" s="570" t="s">
        <v>117</v>
      </c>
      <c r="D19" s="570"/>
      <c r="E19" s="570"/>
      <c r="F19" s="570"/>
      <c r="G19" s="570"/>
      <c r="H19" s="571"/>
    </row>
    <row r="20" spans="1:8" ht="34.5" customHeight="1" x14ac:dyDescent="0.15">
      <c r="A20" s="558">
        <v>3</v>
      </c>
      <c r="B20" s="37" t="s">
        <v>68</v>
      </c>
      <c r="C20" s="38" t="s">
        <v>69</v>
      </c>
      <c r="D20" s="44">
        <v>5900</v>
      </c>
      <c r="E20" s="44">
        <v>8100</v>
      </c>
      <c r="F20" s="44">
        <v>8700</v>
      </c>
      <c r="G20" s="44">
        <v>12600</v>
      </c>
      <c r="H20" s="45">
        <v>2100</v>
      </c>
    </row>
    <row r="21" spans="1:8" ht="34.5" customHeight="1" x14ac:dyDescent="0.15">
      <c r="A21" s="559"/>
      <c r="B21" s="33" t="s">
        <v>45</v>
      </c>
      <c r="C21" s="23" t="s">
        <v>16</v>
      </c>
      <c r="D21" s="42">
        <v>3700</v>
      </c>
      <c r="E21" s="42">
        <v>4600</v>
      </c>
      <c r="F21" s="42">
        <v>6200</v>
      </c>
      <c r="G21" s="42">
        <v>7500</v>
      </c>
      <c r="H21" s="43">
        <v>1500</v>
      </c>
    </row>
    <row r="22" spans="1:8" ht="34.5" customHeight="1" x14ac:dyDescent="0.15">
      <c r="A22" s="559"/>
      <c r="B22" s="33" t="s">
        <v>46</v>
      </c>
      <c r="C22" s="23" t="s">
        <v>21</v>
      </c>
      <c r="D22" s="42">
        <v>1800</v>
      </c>
      <c r="E22" s="42">
        <v>2100</v>
      </c>
      <c r="F22" s="42">
        <v>3700</v>
      </c>
      <c r="G22" s="42">
        <v>3500</v>
      </c>
      <c r="H22" s="43">
        <v>900</v>
      </c>
    </row>
    <row r="23" spans="1:8" ht="34.5" customHeight="1" x14ac:dyDescent="0.15">
      <c r="A23" s="559"/>
      <c r="B23" s="32" t="s">
        <v>66</v>
      </c>
      <c r="C23" s="41" t="s">
        <v>78</v>
      </c>
      <c r="D23" s="44">
        <v>4700</v>
      </c>
      <c r="E23" s="44">
        <v>6200</v>
      </c>
      <c r="F23" s="44">
        <v>7500</v>
      </c>
      <c r="G23" s="44">
        <v>9800</v>
      </c>
      <c r="H23" s="45">
        <v>1800</v>
      </c>
    </row>
    <row r="24" spans="1:8" ht="34.5" customHeight="1" thickBot="1" x14ac:dyDescent="0.2">
      <c r="A24" s="560"/>
      <c r="B24" s="35" t="s">
        <v>67</v>
      </c>
      <c r="C24" s="40" t="s">
        <v>79</v>
      </c>
      <c r="D24" s="46">
        <v>2100</v>
      </c>
      <c r="E24" s="46">
        <v>2800</v>
      </c>
      <c r="F24" s="46">
        <v>3700</v>
      </c>
      <c r="G24" s="46">
        <v>4400</v>
      </c>
      <c r="H24" s="47">
        <v>900</v>
      </c>
    </row>
    <row r="25" spans="1:8" ht="34.5" customHeight="1" x14ac:dyDescent="0.15">
      <c r="A25" s="561">
        <v>4</v>
      </c>
      <c r="B25" s="65" t="s">
        <v>47</v>
      </c>
      <c r="C25" s="38" t="s">
        <v>16</v>
      </c>
      <c r="D25" s="69">
        <v>2500</v>
      </c>
      <c r="E25" s="69">
        <v>3100</v>
      </c>
      <c r="F25" s="69">
        <v>5000</v>
      </c>
      <c r="G25" s="69">
        <v>5000</v>
      </c>
      <c r="H25" s="62">
        <v>1200</v>
      </c>
    </row>
    <row r="26" spans="1:8" ht="34.5" customHeight="1" x14ac:dyDescent="0.15">
      <c r="A26" s="562"/>
      <c r="B26" s="66" t="s">
        <v>48</v>
      </c>
      <c r="C26" s="23" t="s">
        <v>16</v>
      </c>
      <c r="D26" s="42">
        <v>2500</v>
      </c>
      <c r="E26" s="42">
        <v>3100</v>
      </c>
      <c r="F26" s="42">
        <v>5000</v>
      </c>
      <c r="G26" s="42">
        <v>5000</v>
      </c>
      <c r="H26" s="43">
        <v>1200</v>
      </c>
    </row>
    <row r="27" spans="1:8" ht="34.5" customHeight="1" x14ac:dyDescent="0.15">
      <c r="A27" s="562"/>
      <c r="B27" s="67" t="s">
        <v>74</v>
      </c>
      <c r="C27" s="41" t="s">
        <v>80</v>
      </c>
      <c r="D27" s="44">
        <v>5000</v>
      </c>
      <c r="E27" s="44">
        <v>6200</v>
      </c>
      <c r="F27" s="44">
        <v>10000</v>
      </c>
      <c r="G27" s="44">
        <v>10000</v>
      </c>
      <c r="H27" s="45">
        <v>2400</v>
      </c>
    </row>
    <row r="28" spans="1:8" ht="34.5" customHeight="1" x14ac:dyDescent="0.15">
      <c r="A28" s="562"/>
      <c r="B28" s="66" t="s">
        <v>112</v>
      </c>
      <c r="C28" s="23" t="s">
        <v>22</v>
      </c>
      <c r="D28" s="42">
        <v>3700</v>
      </c>
      <c r="E28" s="42">
        <v>4600</v>
      </c>
      <c r="F28" s="42">
        <v>6200</v>
      </c>
      <c r="G28" s="42">
        <v>7500</v>
      </c>
      <c r="H28" s="43">
        <v>1500</v>
      </c>
    </row>
    <row r="29" spans="1:8" ht="34.5" customHeight="1" x14ac:dyDescent="0.15">
      <c r="A29" s="562"/>
      <c r="B29" s="67" t="s">
        <v>109</v>
      </c>
      <c r="C29" s="41" t="s">
        <v>81</v>
      </c>
      <c r="D29" s="44">
        <v>1500</v>
      </c>
      <c r="E29" s="44">
        <v>1800</v>
      </c>
      <c r="F29" s="44">
        <v>2500</v>
      </c>
      <c r="G29" s="44">
        <v>3000</v>
      </c>
      <c r="H29" s="45">
        <v>600</v>
      </c>
    </row>
    <row r="30" spans="1:8" ht="34.5" customHeight="1" x14ac:dyDescent="0.15">
      <c r="A30" s="562"/>
      <c r="B30" s="67" t="s">
        <v>110</v>
      </c>
      <c r="C30" s="41" t="s">
        <v>82</v>
      </c>
      <c r="D30" s="44">
        <v>1500</v>
      </c>
      <c r="E30" s="44">
        <v>1800</v>
      </c>
      <c r="F30" s="44">
        <v>2500</v>
      </c>
      <c r="G30" s="44">
        <v>3000</v>
      </c>
      <c r="H30" s="45">
        <v>600</v>
      </c>
    </row>
    <row r="31" spans="1:8" ht="34.5" customHeight="1" thickBot="1" x14ac:dyDescent="0.2">
      <c r="A31" s="563"/>
      <c r="B31" s="68" t="s">
        <v>111</v>
      </c>
      <c r="C31" s="40" t="s">
        <v>81</v>
      </c>
      <c r="D31" s="46">
        <v>1500</v>
      </c>
      <c r="E31" s="46">
        <v>1800</v>
      </c>
      <c r="F31" s="46">
        <v>2500</v>
      </c>
      <c r="G31" s="46">
        <v>3000</v>
      </c>
      <c r="H31" s="47">
        <v>600</v>
      </c>
    </row>
    <row r="32" spans="1:8" ht="30" customHeight="1" x14ac:dyDescent="0.15">
      <c r="A32" s="24" t="s">
        <v>100</v>
      </c>
      <c r="B32" s="53"/>
      <c r="C32" s="3"/>
      <c r="D32" s="22"/>
      <c r="E32" s="24" t="s">
        <v>96</v>
      </c>
      <c r="F32" s="22"/>
      <c r="G32" s="22"/>
      <c r="H32" s="22"/>
    </row>
    <row r="33" spans="1:8" s="24" customFormat="1" ht="15.95" customHeight="1" x14ac:dyDescent="0.15">
      <c r="B33" s="26" t="s">
        <v>50</v>
      </c>
      <c r="C33" s="24" t="s">
        <v>17</v>
      </c>
      <c r="E33" s="24" t="s">
        <v>98</v>
      </c>
    </row>
    <row r="34" spans="1:8" s="24" customFormat="1" ht="15.95" customHeight="1" x14ac:dyDescent="0.15">
      <c r="B34" s="26" t="s">
        <v>49</v>
      </c>
      <c r="C34" s="24" t="s">
        <v>17</v>
      </c>
      <c r="E34" s="24" t="s">
        <v>95</v>
      </c>
    </row>
    <row r="35" spans="1:8" s="24" customFormat="1" ht="15.95" customHeight="1" x14ac:dyDescent="0.15">
      <c r="B35" s="26" t="s">
        <v>52</v>
      </c>
      <c r="C35" s="24" t="s">
        <v>86</v>
      </c>
      <c r="E35" s="24" t="s">
        <v>99</v>
      </c>
    </row>
    <row r="36" spans="1:8" s="24" customFormat="1" ht="15.95" customHeight="1" x14ac:dyDescent="0.15">
      <c r="B36" s="26" t="s">
        <v>59</v>
      </c>
      <c r="C36" s="24" t="s">
        <v>84</v>
      </c>
      <c r="E36" s="24" t="s">
        <v>97</v>
      </c>
    </row>
    <row r="37" spans="1:8" s="24" customFormat="1" ht="15.95" customHeight="1" x14ac:dyDescent="0.15">
      <c r="B37" s="26" t="s">
        <v>83</v>
      </c>
      <c r="C37" s="24" t="s">
        <v>85</v>
      </c>
    </row>
    <row r="38" spans="1:8" s="24" customFormat="1" ht="15.95" customHeight="1" x14ac:dyDescent="0.15">
      <c r="B38" s="26" t="s">
        <v>51</v>
      </c>
      <c r="C38" s="24" t="s">
        <v>87</v>
      </c>
    </row>
    <row r="40" spans="1:8" ht="14.25" x14ac:dyDescent="0.15">
      <c r="A40" s="24" t="s">
        <v>101</v>
      </c>
      <c r="B40" s="53"/>
      <c r="C40" s="24"/>
      <c r="D40" s="24"/>
      <c r="E40" s="24"/>
      <c r="F40" s="24"/>
      <c r="G40" s="24"/>
      <c r="H40" s="24"/>
    </row>
    <row r="41" spans="1:8" ht="20.100000000000001" customHeight="1" x14ac:dyDescent="0.15">
      <c r="B41" s="564" t="s">
        <v>60</v>
      </c>
      <c r="C41" s="565"/>
      <c r="D41" s="565"/>
      <c r="E41" s="565"/>
      <c r="F41" s="565"/>
      <c r="G41" s="565"/>
      <c r="H41" s="565"/>
    </row>
    <row r="42" spans="1:8" ht="20.100000000000001" customHeight="1" x14ac:dyDescent="0.15">
      <c r="B42" s="565"/>
      <c r="C42" s="565"/>
      <c r="D42" s="565"/>
      <c r="E42" s="565"/>
      <c r="F42" s="565"/>
      <c r="G42" s="565"/>
      <c r="H42" s="565"/>
    </row>
  </sheetData>
  <sheetProtection password="CCB1" sheet="1" formatCells="0" formatColumns="0" formatRows="0" insertColumns="0" insertRows="0" insertHyperlinks="0" deleteColumns="0" deleteRows="0" sort="0" autoFilter="0" pivotTables="0"/>
  <mergeCells count="9">
    <mergeCell ref="A20:A24"/>
    <mergeCell ref="A25:A31"/>
    <mergeCell ref="B41:H42"/>
    <mergeCell ref="A1:H1"/>
    <mergeCell ref="D4:H4"/>
    <mergeCell ref="G7:H7"/>
    <mergeCell ref="A9:A12"/>
    <mergeCell ref="A13:A19"/>
    <mergeCell ref="C19:H19"/>
  </mergeCells>
  <phoneticPr fontId="2"/>
  <printOptions horizontalCentered="1"/>
  <pageMargins left="0.59055118110236227" right="0.59055118110236227" top="0.59055118110236227" bottom="0.59055118110236227" header="0.51181102362204722" footer="0.51181102362204722"/>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54"/>
  <sheetViews>
    <sheetView view="pageBreakPreview" topLeftCell="A16" zoomScaleNormal="100" zoomScaleSheetLayoutView="100" workbookViewId="0">
      <selection activeCell="H27" sqref="H27"/>
    </sheetView>
  </sheetViews>
  <sheetFormatPr defaultRowHeight="13.5" x14ac:dyDescent="0.15"/>
  <cols>
    <col min="1" max="2" width="2.75" customWidth="1"/>
    <col min="3" max="3" width="92.625" customWidth="1"/>
  </cols>
  <sheetData>
    <row r="1" spans="1:3" ht="16.5" customHeight="1" x14ac:dyDescent="0.15">
      <c r="C1" s="135" t="s">
        <v>102</v>
      </c>
    </row>
    <row r="2" spans="1:3" ht="16.5" customHeight="1" x14ac:dyDescent="0.15">
      <c r="C2" s="135"/>
    </row>
    <row r="3" spans="1:3" ht="16.5" customHeight="1" x14ac:dyDescent="0.15">
      <c r="A3" s="136" t="s">
        <v>103</v>
      </c>
      <c r="B3" s="136"/>
    </row>
    <row r="4" spans="1:3" ht="16.5" customHeight="1" x14ac:dyDescent="0.15">
      <c r="A4" s="137"/>
      <c r="B4" s="137" t="s">
        <v>151</v>
      </c>
      <c r="C4" s="572" t="s">
        <v>437</v>
      </c>
    </row>
    <row r="5" spans="1:3" ht="16.5" customHeight="1" x14ac:dyDescent="0.15">
      <c r="C5" s="572"/>
    </row>
    <row r="6" spans="1:3" ht="16.5" customHeight="1" x14ac:dyDescent="0.15">
      <c r="C6" s="572"/>
    </row>
    <row r="7" spans="1:3" ht="23.25" customHeight="1" x14ac:dyDescent="0.15">
      <c r="C7" s="572"/>
    </row>
    <row r="8" spans="1:3" ht="16.5" customHeight="1" x14ac:dyDescent="0.15">
      <c r="A8" s="137"/>
      <c r="B8" s="137" t="s">
        <v>151</v>
      </c>
      <c r="C8" s="572" t="s">
        <v>154</v>
      </c>
    </row>
    <row r="9" spans="1:3" ht="16.5" customHeight="1" x14ac:dyDescent="0.15">
      <c r="C9" s="572"/>
    </row>
    <row r="10" spans="1:3" ht="24" customHeight="1" x14ac:dyDescent="0.15">
      <c r="C10" s="572"/>
    </row>
    <row r="11" spans="1:3" ht="16.5" customHeight="1" x14ac:dyDescent="0.15">
      <c r="A11" s="136" t="s">
        <v>104</v>
      </c>
      <c r="B11" s="136"/>
    </row>
    <row r="12" spans="1:3" ht="16.5" customHeight="1" x14ac:dyDescent="0.15">
      <c r="A12" s="137"/>
      <c r="B12" s="137" t="s">
        <v>151</v>
      </c>
      <c r="C12" s="572" t="s">
        <v>155</v>
      </c>
    </row>
    <row r="13" spans="1:3" ht="16.5" customHeight="1" x14ac:dyDescent="0.15">
      <c r="C13" s="572"/>
    </row>
    <row r="14" spans="1:3" ht="16.5" customHeight="1" x14ac:dyDescent="0.15">
      <c r="A14" s="137"/>
      <c r="B14" s="137" t="s">
        <v>151</v>
      </c>
      <c r="C14" s="572" t="s">
        <v>438</v>
      </c>
    </row>
    <row r="15" spans="1:3" ht="16.5" customHeight="1" x14ac:dyDescent="0.15">
      <c r="C15" s="572" t="s">
        <v>152</v>
      </c>
    </row>
    <row r="16" spans="1:3" ht="16.5" customHeight="1" x14ac:dyDescent="0.15">
      <c r="A16" s="136" t="s">
        <v>105</v>
      </c>
      <c r="B16" s="136"/>
    </row>
    <row r="17" spans="1:3" ht="16.5" customHeight="1" x14ac:dyDescent="0.15">
      <c r="A17" s="137"/>
      <c r="B17" s="137" t="s">
        <v>151</v>
      </c>
      <c r="C17" s="572" t="s">
        <v>172</v>
      </c>
    </row>
    <row r="18" spans="1:3" ht="16.5" customHeight="1" x14ac:dyDescent="0.15">
      <c r="C18" s="572" t="s">
        <v>153</v>
      </c>
    </row>
    <row r="19" spans="1:3" ht="15.75" customHeight="1" x14ac:dyDescent="0.15">
      <c r="C19" s="572" t="s">
        <v>152</v>
      </c>
    </row>
    <row r="20" spans="1:3" ht="16.5" customHeight="1" x14ac:dyDescent="0.15">
      <c r="B20" s="137" t="s">
        <v>151</v>
      </c>
      <c r="C20" s="139" t="s">
        <v>168</v>
      </c>
    </row>
    <row r="21" spans="1:3" ht="16.5" customHeight="1" x14ac:dyDescent="0.15">
      <c r="B21" s="137" t="s">
        <v>151</v>
      </c>
      <c r="C21" s="139" t="s">
        <v>169</v>
      </c>
    </row>
    <row r="22" spans="1:3" ht="16.5" customHeight="1" x14ac:dyDescent="0.15">
      <c r="C22" s="138"/>
    </row>
    <row r="23" spans="1:3" ht="16.5" customHeight="1" x14ac:dyDescent="0.15">
      <c r="A23" s="136" t="s">
        <v>106</v>
      </c>
      <c r="B23" s="136"/>
    </row>
    <row r="24" spans="1:3" ht="16.5" customHeight="1" x14ac:dyDescent="0.15">
      <c r="A24" s="137"/>
      <c r="B24" s="137" t="s">
        <v>151</v>
      </c>
      <c r="C24" s="572" t="s">
        <v>156</v>
      </c>
    </row>
    <row r="25" spans="1:3" ht="16.5" customHeight="1" x14ac:dyDescent="0.15">
      <c r="C25" s="572" t="s">
        <v>153</v>
      </c>
    </row>
    <row r="26" spans="1:3" ht="16.5" customHeight="1" x14ac:dyDescent="0.15">
      <c r="A26" s="137"/>
      <c r="B26" s="137" t="s">
        <v>151</v>
      </c>
      <c r="C26" s="572" t="s">
        <v>157</v>
      </c>
    </row>
    <row r="27" spans="1:3" ht="16.5" customHeight="1" x14ac:dyDescent="0.15">
      <c r="C27" s="572" t="s">
        <v>152</v>
      </c>
    </row>
    <row r="28" spans="1:3" ht="16.5" customHeight="1" x14ac:dyDescent="0.15">
      <c r="A28" s="136" t="s">
        <v>107</v>
      </c>
      <c r="B28" s="136"/>
    </row>
    <row r="29" spans="1:3" ht="16.5" customHeight="1" x14ac:dyDescent="0.15">
      <c r="A29" s="137"/>
      <c r="B29" s="137" t="s">
        <v>151</v>
      </c>
      <c r="C29" s="140" t="s">
        <v>439</v>
      </c>
    </row>
    <row r="30" spans="1:3" ht="16.5" customHeight="1" x14ac:dyDescent="0.15">
      <c r="A30" s="137"/>
      <c r="B30" s="137" t="s">
        <v>151</v>
      </c>
      <c r="C30" s="572" t="s">
        <v>158</v>
      </c>
    </row>
    <row r="31" spans="1:3" ht="16.5" customHeight="1" x14ac:dyDescent="0.15">
      <c r="A31" s="137"/>
      <c r="B31" s="137"/>
      <c r="C31" s="572"/>
    </row>
    <row r="32" spans="1:3" ht="24" customHeight="1" x14ac:dyDescent="0.15">
      <c r="C32" s="572"/>
    </row>
    <row r="33" spans="1:3" ht="16.5" customHeight="1" x14ac:dyDescent="0.15">
      <c r="A33" s="137"/>
      <c r="B33" s="137" t="s">
        <v>151</v>
      </c>
      <c r="C33" s="572" t="s">
        <v>159</v>
      </c>
    </row>
    <row r="34" spans="1:3" ht="16.5" customHeight="1" x14ac:dyDescent="0.15">
      <c r="C34" s="572" t="s">
        <v>152</v>
      </c>
    </row>
    <row r="35" spans="1:3" ht="16.5" customHeight="1" x14ac:dyDescent="0.15">
      <c r="A35" s="136" t="s">
        <v>108</v>
      </c>
      <c r="B35" s="136"/>
    </row>
    <row r="36" spans="1:3" ht="16.5" customHeight="1" x14ac:dyDescent="0.15">
      <c r="A36" s="137"/>
      <c r="B36" s="137" t="s">
        <v>151</v>
      </c>
      <c r="C36" s="572" t="s">
        <v>160</v>
      </c>
    </row>
    <row r="37" spans="1:3" ht="16.5" customHeight="1" x14ac:dyDescent="0.15">
      <c r="A37" s="137"/>
      <c r="B37" s="137"/>
      <c r="C37" s="572"/>
    </row>
    <row r="38" spans="1:3" ht="14.25" customHeight="1" x14ac:dyDescent="0.15">
      <c r="C38" s="572" t="s">
        <v>153</v>
      </c>
    </row>
    <row r="39" spans="1:3" ht="16.5" customHeight="1" x14ac:dyDescent="0.15">
      <c r="A39" s="137"/>
      <c r="B39" s="137" t="s">
        <v>151</v>
      </c>
      <c r="C39" s="140" t="s">
        <v>161</v>
      </c>
    </row>
    <row r="40" spans="1:3" ht="16.5" customHeight="1" x14ac:dyDescent="0.15">
      <c r="A40" s="137"/>
      <c r="B40" s="137" t="s">
        <v>151</v>
      </c>
      <c r="C40" s="572" t="s">
        <v>162</v>
      </c>
    </row>
    <row r="41" spans="1:3" ht="16.5" customHeight="1" x14ac:dyDescent="0.15">
      <c r="C41" s="572" t="s">
        <v>152</v>
      </c>
    </row>
    <row r="42" spans="1:3" ht="16.5" customHeight="1" x14ac:dyDescent="0.15">
      <c r="C42" s="57"/>
    </row>
    <row r="43" spans="1:3" s="141" customFormat="1" ht="35.25" customHeight="1" x14ac:dyDescent="0.15">
      <c r="A43" s="573" t="s">
        <v>431</v>
      </c>
      <c r="B43" s="573"/>
      <c r="C43" s="573"/>
    </row>
    <row r="44" spans="1:3" s="141" customFormat="1" ht="12.75" x14ac:dyDescent="0.15">
      <c r="A44" s="142"/>
      <c r="B44" s="143" t="s">
        <v>151</v>
      </c>
      <c r="C44" s="144" t="s">
        <v>167</v>
      </c>
    </row>
    <row r="45" spans="1:3" s="141" customFormat="1" ht="12.75" x14ac:dyDescent="0.15">
      <c r="A45" s="142"/>
      <c r="B45" s="143" t="s">
        <v>151</v>
      </c>
      <c r="C45" s="144" t="s">
        <v>165</v>
      </c>
    </row>
    <row r="46" spans="1:3" s="141" customFormat="1" ht="12.75" x14ac:dyDescent="0.15">
      <c r="A46" s="142"/>
      <c r="B46" s="143" t="s">
        <v>151</v>
      </c>
      <c r="C46" s="144" t="s">
        <v>166</v>
      </c>
    </row>
    <row r="47" spans="1:3" s="141" customFormat="1" ht="12.75" x14ac:dyDescent="0.15"/>
    <row r="48" spans="1:3" s="141" customFormat="1" ht="12.75" x14ac:dyDescent="0.15">
      <c r="A48" s="141" t="s">
        <v>171</v>
      </c>
    </row>
    <row r="49" spans="2:3" s="141" customFormat="1" ht="12.75" x14ac:dyDescent="0.15">
      <c r="B49" s="143" t="s">
        <v>151</v>
      </c>
      <c r="C49" s="144" t="s">
        <v>170</v>
      </c>
    </row>
    <row r="50" spans="2:3" s="141" customFormat="1" ht="12.75" x14ac:dyDescent="0.15">
      <c r="B50" s="143" t="s">
        <v>151</v>
      </c>
      <c r="C50" s="144" t="s">
        <v>163</v>
      </c>
    </row>
    <row r="51" spans="2:3" s="141" customFormat="1" ht="12.75" x14ac:dyDescent="0.15">
      <c r="B51" s="143" t="s">
        <v>151</v>
      </c>
      <c r="C51" s="144" t="s">
        <v>164</v>
      </c>
    </row>
    <row r="52" spans="2:3" s="141" customFormat="1" ht="12.75" x14ac:dyDescent="0.15">
      <c r="C52" s="144"/>
    </row>
    <row r="53" spans="2:3" s="141" customFormat="1" ht="12.75" x14ac:dyDescent="0.15"/>
    <row r="54" spans="2:3" s="141" customFormat="1" ht="12.75" x14ac:dyDescent="0.15"/>
  </sheetData>
  <mergeCells count="12">
    <mergeCell ref="A43:C43"/>
    <mergeCell ref="C36:C38"/>
    <mergeCell ref="C40:C41"/>
    <mergeCell ref="C33:C34"/>
    <mergeCell ref="C26:C27"/>
    <mergeCell ref="C30:C32"/>
    <mergeCell ref="C24:C25"/>
    <mergeCell ref="C4:C7"/>
    <mergeCell ref="C8:C10"/>
    <mergeCell ref="C12:C13"/>
    <mergeCell ref="C14:C15"/>
    <mergeCell ref="C17:C19"/>
  </mergeCells>
  <phoneticPr fontId="2"/>
  <printOptions horizontalCentered="1"/>
  <pageMargins left="0.39370078740157483" right="0.39370078740157483" top="0.39370078740157483" bottom="0.39370078740157483" header="0.31496062992125984" footer="0.31496062992125984"/>
  <pageSetup paperSize="9" scale="99" orientation="portrait" r:id="rId1"/>
  <colBreaks count="1" manualBreakCount="1">
    <brk id="3" max="51"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96F6-3829-4598-957E-CF4DD109C1A8}">
  <sheetPr>
    <tabColor theme="2"/>
  </sheetPr>
  <dimension ref="A1:AD218"/>
  <sheetViews>
    <sheetView zoomScaleNormal="100" zoomScaleSheetLayoutView="80" workbookViewId="0">
      <selection activeCell="K23" sqref="K23"/>
    </sheetView>
  </sheetViews>
  <sheetFormatPr defaultColWidth="9" defaultRowHeight="12" x14ac:dyDescent="0.15"/>
  <cols>
    <col min="1" max="1" width="3" style="168" bestFit="1" customWidth="1"/>
    <col min="2" max="2" width="19.25" style="195" bestFit="1" customWidth="1"/>
    <col min="3" max="3" width="15.5" style="168" bestFit="1" customWidth="1"/>
    <col min="4" max="8" width="15" style="168" customWidth="1"/>
    <col min="9" max="9" width="9" style="168"/>
    <col min="10" max="10" width="3" style="168" bestFit="1" customWidth="1"/>
    <col min="11" max="11" width="19.25" style="195" bestFit="1" customWidth="1"/>
    <col min="12" max="23" width="9" style="168" customWidth="1"/>
    <col min="24" max="16384" width="9" style="168"/>
  </cols>
  <sheetData>
    <row r="1" spans="1:30" ht="15" x14ac:dyDescent="0.15">
      <c r="A1" s="167" t="s">
        <v>266</v>
      </c>
      <c r="B1" s="167"/>
      <c r="C1" s="167"/>
      <c r="D1" s="167"/>
      <c r="E1" s="167"/>
      <c r="F1" s="167"/>
      <c r="G1" s="167"/>
      <c r="H1" s="167"/>
      <c r="J1" s="167"/>
      <c r="K1" s="167"/>
    </row>
    <row r="2" spans="1:30" ht="15" x14ac:dyDescent="0.15">
      <c r="A2" s="575" t="s">
        <v>267</v>
      </c>
      <c r="B2" s="575"/>
      <c r="C2" s="575"/>
      <c r="D2" s="169"/>
      <c r="E2" s="169"/>
      <c r="F2" s="169"/>
      <c r="G2" s="169"/>
      <c r="H2" s="170" t="s">
        <v>268</v>
      </c>
      <c r="K2" s="168" t="s">
        <v>269</v>
      </c>
      <c r="L2" s="171" t="s">
        <v>175</v>
      </c>
      <c r="M2" s="171" t="s">
        <v>176</v>
      </c>
      <c r="N2" s="171" t="s">
        <v>177</v>
      </c>
      <c r="O2" s="171" t="s">
        <v>178</v>
      </c>
      <c r="P2" s="171" t="s">
        <v>179</v>
      </c>
      <c r="Q2" s="171" t="s">
        <v>180</v>
      </c>
      <c r="R2" s="171" t="s">
        <v>181</v>
      </c>
      <c r="S2" s="171" t="s">
        <v>182</v>
      </c>
      <c r="T2" s="171" t="s">
        <v>183</v>
      </c>
      <c r="U2" s="171" t="s">
        <v>184</v>
      </c>
      <c r="V2" s="171" t="s">
        <v>185</v>
      </c>
      <c r="W2" s="171" t="s">
        <v>186</v>
      </c>
      <c r="X2" s="171" t="s">
        <v>187</v>
      </c>
      <c r="Y2" s="171" t="s">
        <v>188</v>
      </c>
      <c r="Z2" s="171" t="s">
        <v>189</v>
      </c>
      <c r="AA2" s="171" t="s">
        <v>249</v>
      </c>
      <c r="AB2" s="171" t="s">
        <v>247</v>
      </c>
      <c r="AC2" s="171" t="s">
        <v>270</v>
      </c>
      <c r="AD2" s="171" t="s">
        <v>193</v>
      </c>
    </row>
    <row r="3" spans="1:30" s="175" customFormat="1" ht="40.5" x14ac:dyDescent="0.15">
      <c r="A3" s="172" t="s">
        <v>271</v>
      </c>
      <c r="B3" s="172" t="s">
        <v>71</v>
      </c>
      <c r="C3" s="172" t="s">
        <v>70</v>
      </c>
      <c r="D3" s="173" t="s">
        <v>258</v>
      </c>
      <c r="E3" s="173" t="s">
        <v>259</v>
      </c>
      <c r="F3" s="173" t="s">
        <v>260</v>
      </c>
      <c r="G3" s="173" t="s">
        <v>261</v>
      </c>
      <c r="H3" s="174" t="s">
        <v>262</v>
      </c>
      <c r="J3" s="172" t="s">
        <v>271</v>
      </c>
      <c r="K3" s="172" t="s">
        <v>71</v>
      </c>
      <c r="L3" s="176" t="s">
        <v>272</v>
      </c>
      <c r="M3" s="176" t="s">
        <v>273</v>
      </c>
      <c r="N3" s="176" t="s">
        <v>274</v>
      </c>
      <c r="O3" s="176" t="s">
        <v>275</v>
      </c>
      <c r="P3" s="176" t="s">
        <v>276</v>
      </c>
      <c r="Q3" s="176" t="s">
        <v>277</v>
      </c>
      <c r="R3" s="176" t="s">
        <v>201</v>
      </c>
      <c r="S3" s="176" t="s">
        <v>278</v>
      </c>
      <c r="T3" s="176" t="s">
        <v>279</v>
      </c>
      <c r="U3" s="176" t="s">
        <v>204</v>
      </c>
      <c r="V3" s="176" t="s">
        <v>280</v>
      </c>
      <c r="W3" s="176" t="s">
        <v>281</v>
      </c>
      <c r="X3" s="176" t="s">
        <v>207</v>
      </c>
      <c r="Y3" s="176" t="s">
        <v>208</v>
      </c>
      <c r="Z3" s="176" t="s">
        <v>209</v>
      </c>
      <c r="AA3" s="176" t="s">
        <v>282</v>
      </c>
      <c r="AB3" s="176" t="s">
        <v>283</v>
      </c>
      <c r="AC3" s="176" t="s">
        <v>284</v>
      </c>
      <c r="AD3" s="176" t="s">
        <v>213</v>
      </c>
    </row>
    <row r="4" spans="1:30" x14ac:dyDescent="0.15">
      <c r="A4" s="574">
        <v>1</v>
      </c>
      <c r="B4" s="178" t="s">
        <v>391</v>
      </c>
      <c r="C4" s="179" t="s">
        <v>285</v>
      </c>
      <c r="D4" s="180">
        <v>3700</v>
      </c>
      <c r="E4" s="180">
        <v>4600</v>
      </c>
      <c r="F4" s="180">
        <v>6200</v>
      </c>
      <c r="G4" s="180">
        <v>7500</v>
      </c>
      <c r="H4" s="180">
        <v>1500</v>
      </c>
      <c r="J4" s="574">
        <v>1</v>
      </c>
      <c r="K4" s="178" t="s">
        <v>391</v>
      </c>
      <c r="L4" s="181">
        <f>D4</f>
        <v>3700</v>
      </c>
      <c r="M4" s="181">
        <f t="shared" ref="M4:M35" si="0">D4+H4</f>
        <v>5200</v>
      </c>
      <c r="N4" s="181">
        <f t="shared" ref="N4:N35" si="1">D4+2*H4</f>
        <v>6700</v>
      </c>
      <c r="O4" s="181">
        <f t="shared" ref="O4:O35" si="2">E4</f>
        <v>4600</v>
      </c>
      <c r="P4" s="181">
        <f t="shared" ref="P4:P35" si="3">E4+H4</f>
        <v>6100</v>
      </c>
      <c r="Q4" s="181">
        <f t="shared" ref="Q4:Q35" si="4">E4+2*H4</f>
        <v>7600</v>
      </c>
      <c r="R4" s="181">
        <f t="shared" ref="R4:R35" si="5">F4</f>
        <v>6200</v>
      </c>
      <c r="S4" s="181">
        <f>F4+H4</f>
        <v>7700</v>
      </c>
      <c r="T4" s="181">
        <f>F4+2*H4</f>
        <v>9200</v>
      </c>
      <c r="U4" s="181">
        <f t="shared" ref="U4:U35" si="6">G4</f>
        <v>7500</v>
      </c>
      <c r="V4" s="181">
        <f t="shared" ref="V4:V35" si="7">G4+H4</f>
        <v>9000</v>
      </c>
      <c r="W4" s="181">
        <f>G4+2*H4</f>
        <v>10500</v>
      </c>
      <c r="X4" s="181">
        <f>E4+F4</f>
        <v>10800</v>
      </c>
      <c r="Y4" s="181">
        <f>E4+F4+H4</f>
        <v>12300</v>
      </c>
      <c r="Z4" s="181">
        <f>E4+F4+2*H4</f>
        <v>13800</v>
      </c>
      <c r="AA4" s="181">
        <f>F4+G4</f>
        <v>13700</v>
      </c>
      <c r="AB4" s="181">
        <f>F4+G4+H4</f>
        <v>15200</v>
      </c>
      <c r="AC4" s="181">
        <f>F4+G4+2*H4</f>
        <v>16700</v>
      </c>
      <c r="AD4" s="181">
        <f>H4</f>
        <v>1500</v>
      </c>
    </row>
    <row r="5" spans="1:30" ht="24" x14ac:dyDescent="0.15">
      <c r="A5" s="574"/>
      <c r="B5" s="178" t="s">
        <v>392</v>
      </c>
      <c r="C5" s="182" t="s">
        <v>286</v>
      </c>
      <c r="D5" s="180">
        <v>1500</v>
      </c>
      <c r="E5" s="180">
        <v>1800</v>
      </c>
      <c r="F5" s="180">
        <v>2500</v>
      </c>
      <c r="G5" s="180">
        <v>3000</v>
      </c>
      <c r="H5" s="180">
        <v>600</v>
      </c>
      <c r="J5" s="574"/>
      <c r="K5" s="178" t="s">
        <v>392</v>
      </c>
      <c r="L5" s="181">
        <f t="shared" ref="L5:L35" si="8">D5</f>
        <v>1500</v>
      </c>
      <c r="M5" s="181">
        <f t="shared" si="0"/>
        <v>2100</v>
      </c>
      <c r="N5" s="181">
        <f t="shared" si="1"/>
        <v>2700</v>
      </c>
      <c r="O5" s="181">
        <f t="shared" si="2"/>
        <v>1800</v>
      </c>
      <c r="P5" s="181">
        <f t="shared" si="3"/>
        <v>2400</v>
      </c>
      <c r="Q5" s="181">
        <f t="shared" si="4"/>
        <v>3000</v>
      </c>
      <c r="R5" s="181">
        <f t="shared" si="5"/>
        <v>2500</v>
      </c>
      <c r="S5" s="181">
        <f t="shared" ref="S5:S35" si="9">F5+H5</f>
        <v>3100</v>
      </c>
      <c r="T5" s="181">
        <f t="shared" ref="T5:T35" si="10">F5+2*H5</f>
        <v>3700</v>
      </c>
      <c r="U5" s="181">
        <f t="shared" si="6"/>
        <v>3000</v>
      </c>
      <c r="V5" s="181">
        <f t="shared" si="7"/>
        <v>3600</v>
      </c>
      <c r="W5" s="181">
        <f t="shared" ref="W5:W35" si="11">G5+2*H5</f>
        <v>4200</v>
      </c>
      <c r="X5" s="181">
        <f t="shared" ref="X5:X35" si="12">E5+F5</f>
        <v>4300</v>
      </c>
      <c r="Y5" s="181">
        <f t="shared" ref="Y5:Y35" si="13">E5+F5+H5</f>
        <v>4900</v>
      </c>
      <c r="Z5" s="181">
        <f t="shared" ref="Z5:Z35" si="14">E5+F5+2*H5</f>
        <v>5500</v>
      </c>
      <c r="AA5" s="181">
        <f t="shared" ref="AA5:AA35" si="15">F5+G5</f>
        <v>5500</v>
      </c>
      <c r="AB5" s="181">
        <f t="shared" ref="AB5:AB35" si="16">F5+G5+H5</f>
        <v>6100</v>
      </c>
      <c r="AC5" s="181">
        <f t="shared" ref="AC5:AC35" si="17">F5+G5+2*H5</f>
        <v>6700</v>
      </c>
      <c r="AD5" s="181">
        <f t="shared" ref="AD5:AD35" si="18">H5</f>
        <v>600</v>
      </c>
    </row>
    <row r="6" spans="1:30" ht="24" x14ac:dyDescent="0.15">
      <c r="A6" s="574"/>
      <c r="B6" s="178" t="s">
        <v>393</v>
      </c>
      <c r="C6" s="182" t="s">
        <v>286</v>
      </c>
      <c r="D6" s="180">
        <v>1500</v>
      </c>
      <c r="E6" s="180">
        <v>1800</v>
      </c>
      <c r="F6" s="180">
        <v>2500</v>
      </c>
      <c r="G6" s="180">
        <v>3000</v>
      </c>
      <c r="H6" s="180">
        <v>600</v>
      </c>
      <c r="J6" s="574"/>
      <c r="K6" s="178" t="s">
        <v>393</v>
      </c>
      <c r="L6" s="181">
        <f t="shared" si="8"/>
        <v>1500</v>
      </c>
      <c r="M6" s="181">
        <f t="shared" si="0"/>
        <v>2100</v>
      </c>
      <c r="N6" s="181">
        <f t="shared" si="1"/>
        <v>2700</v>
      </c>
      <c r="O6" s="181">
        <f t="shared" si="2"/>
        <v>1800</v>
      </c>
      <c r="P6" s="181">
        <f t="shared" si="3"/>
        <v>2400</v>
      </c>
      <c r="Q6" s="181">
        <f t="shared" si="4"/>
        <v>3000</v>
      </c>
      <c r="R6" s="181">
        <f t="shared" si="5"/>
        <v>2500</v>
      </c>
      <c r="S6" s="181">
        <f t="shared" si="9"/>
        <v>3100</v>
      </c>
      <c r="T6" s="181">
        <f t="shared" si="10"/>
        <v>3700</v>
      </c>
      <c r="U6" s="181">
        <f t="shared" si="6"/>
        <v>3000</v>
      </c>
      <c r="V6" s="181">
        <f t="shared" si="7"/>
        <v>3600</v>
      </c>
      <c r="W6" s="181">
        <f t="shared" si="11"/>
        <v>4200</v>
      </c>
      <c r="X6" s="181">
        <f t="shared" si="12"/>
        <v>4300</v>
      </c>
      <c r="Y6" s="181">
        <f t="shared" si="13"/>
        <v>4900</v>
      </c>
      <c r="Z6" s="181">
        <f t="shared" si="14"/>
        <v>5500</v>
      </c>
      <c r="AA6" s="181">
        <f t="shared" si="15"/>
        <v>5500</v>
      </c>
      <c r="AB6" s="181">
        <f t="shared" si="16"/>
        <v>6100</v>
      </c>
      <c r="AC6" s="181">
        <f t="shared" si="17"/>
        <v>6700</v>
      </c>
      <c r="AD6" s="181">
        <f t="shared" si="18"/>
        <v>600</v>
      </c>
    </row>
    <row r="7" spans="1:30" ht="21" x14ac:dyDescent="0.15">
      <c r="A7" s="574"/>
      <c r="B7" s="178" t="s">
        <v>394</v>
      </c>
      <c r="C7" s="179" t="s">
        <v>287</v>
      </c>
      <c r="D7" s="180">
        <v>3000</v>
      </c>
      <c r="E7" s="180">
        <v>3600</v>
      </c>
      <c r="F7" s="180">
        <v>5000</v>
      </c>
      <c r="G7" s="180">
        <v>6000</v>
      </c>
      <c r="H7" s="180">
        <v>1200</v>
      </c>
      <c r="J7" s="574"/>
      <c r="K7" s="178" t="s">
        <v>394</v>
      </c>
      <c r="L7" s="181">
        <f t="shared" si="8"/>
        <v>3000</v>
      </c>
      <c r="M7" s="181">
        <f t="shared" si="0"/>
        <v>4200</v>
      </c>
      <c r="N7" s="181">
        <f t="shared" si="1"/>
        <v>5400</v>
      </c>
      <c r="O7" s="181">
        <f t="shared" si="2"/>
        <v>3600</v>
      </c>
      <c r="P7" s="181">
        <f t="shared" si="3"/>
        <v>4800</v>
      </c>
      <c r="Q7" s="181">
        <f t="shared" si="4"/>
        <v>6000</v>
      </c>
      <c r="R7" s="181">
        <f t="shared" si="5"/>
        <v>5000</v>
      </c>
      <c r="S7" s="181">
        <f t="shared" si="9"/>
        <v>6200</v>
      </c>
      <c r="T7" s="181">
        <f t="shared" si="10"/>
        <v>7400</v>
      </c>
      <c r="U7" s="181">
        <f t="shared" si="6"/>
        <v>6000</v>
      </c>
      <c r="V7" s="181">
        <f t="shared" si="7"/>
        <v>7200</v>
      </c>
      <c r="W7" s="181">
        <f t="shared" si="11"/>
        <v>8400</v>
      </c>
      <c r="X7" s="181">
        <f t="shared" si="12"/>
        <v>8600</v>
      </c>
      <c r="Y7" s="181">
        <f t="shared" si="13"/>
        <v>9800</v>
      </c>
      <c r="Z7" s="181">
        <f t="shared" si="14"/>
        <v>11000</v>
      </c>
      <c r="AA7" s="181">
        <f t="shared" si="15"/>
        <v>11000</v>
      </c>
      <c r="AB7" s="181">
        <f t="shared" si="16"/>
        <v>12200</v>
      </c>
      <c r="AC7" s="181">
        <f t="shared" si="17"/>
        <v>13400</v>
      </c>
      <c r="AD7" s="181">
        <f t="shared" si="18"/>
        <v>1200</v>
      </c>
    </row>
    <row r="8" spans="1:30" x14ac:dyDescent="0.15">
      <c r="A8" s="574"/>
      <c r="B8" s="178" t="s">
        <v>395</v>
      </c>
      <c r="C8" s="182" t="s">
        <v>288</v>
      </c>
      <c r="D8" s="180">
        <v>0</v>
      </c>
      <c r="E8" s="180">
        <v>0</v>
      </c>
      <c r="F8" s="180">
        <v>0</v>
      </c>
      <c r="G8" s="180">
        <v>0</v>
      </c>
      <c r="H8" s="180">
        <v>0</v>
      </c>
      <c r="J8" s="574"/>
      <c r="K8" s="178" t="s">
        <v>395</v>
      </c>
      <c r="L8" s="181">
        <f t="shared" si="8"/>
        <v>0</v>
      </c>
      <c r="M8" s="181">
        <f t="shared" si="0"/>
        <v>0</v>
      </c>
      <c r="N8" s="181">
        <f t="shared" si="1"/>
        <v>0</v>
      </c>
      <c r="O8" s="181">
        <f t="shared" si="2"/>
        <v>0</v>
      </c>
      <c r="P8" s="181">
        <f t="shared" si="3"/>
        <v>0</v>
      </c>
      <c r="Q8" s="181">
        <f t="shared" si="4"/>
        <v>0</v>
      </c>
      <c r="R8" s="181">
        <f t="shared" si="5"/>
        <v>0</v>
      </c>
      <c r="S8" s="181">
        <f t="shared" si="9"/>
        <v>0</v>
      </c>
      <c r="T8" s="181">
        <f t="shared" si="10"/>
        <v>0</v>
      </c>
      <c r="U8" s="181">
        <f t="shared" si="6"/>
        <v>0</v>
      </c>
      <c r="V8" s="181">
        <f t="shared" si="7"/>
        <v>0</v>
      </c>
      <c r="W8" s="181">
        <f t="shared" si="11"/>
        <v>0</v>
      </c>
      <c r="X8" s="181">
        <f t="shared" si="12"/>
        <v>0</v>
      </c>
      <c r="Y8" s="181">
        <f t="shared" si="13"/>
        <v>0</v>
      </c>
      <c r="Z8" s="181">
        <f t="shared" si="14"/>
        <v>0</v>
      </c>
      <c r="AA8" s="181">
        <f t="shared" si="15"/>
        <v>0</v>
      </c>
      <c r="AB8" s="181">
        <f t="shared" si="16"/>
        <v>0</v>
      </c>
      <c r="AC8" s="181">
        <f t="shared" si="17"/>
        <v>0</v>
      </c>
      <c r="AD8" s="181">
        <f t="shared" si="18"/>
        <v>0</v>
      </c>
    </row>
    <row r="9" spans="1:30" x14ac:dyDescent="0.15">
      <c r="A9" s="574"/>
      <c r="B9" s="178" t="s">
        <v>396</v>
      </c>
      <c r="C9" s="179" t="s">
        <v>289</v>
      </c>
      <c r="D9" s="180">
        <v>0</v>
      </c>
      <c r="E9" s="180">
        <v>0</v>
      </c>
      <c r="F9" s="180">
        <v>0</v>
      </c>
      <c r="G9" s="180">
        <v>0</v>
      </c>
      <c r="H9" s="180">
        <v>0</v>
      </c>
      <c r="J9" s="574"/>
      <c r="K9" s="178" t="s">
        <v>396</v>
      </c>
      <c r="L9" s="181">
        <f t="shared" si="8"/>
        <v>0</v>
      </c>
      <c r="M9" s="181">
        <f t="shared" si="0"/>
        <v>0</v>
      </c>
      <c r="N9" s="181">
        <f t="shared" si="1"/>
        <v>0</v>
      </c>
      <c r="O9" s="181">
        <f t="shared" si="2"/>
        <v>0</v>
      </c>
      <c r="P9" s="181">
        <f t="shared" si="3"/>
        <v>0</v>
      </c>
      <c r="Q9" s="181">
        <f t="shared" si="4"/>
        <v>0</v>
      </c>
      <c r="R9" s="181">
        <f t="shared" si="5"/>
        <v>0</v>
      </c>
      <c r="S9" s="181">
        <f t="shared" si="9"/>
        <v>0</v>
      </c>
      <c r="T9" s="181">
        <f t="shared" si="10"/>
        <v>0</v>
      </c>
      <c r="U9" s="181">
        <f t="shared" si="6"/>
        <v>0</v>
      </c>
      <c r="V9" s="181">
        <f t="shared" si="7"/>
        <v>0</v>
      </c>
      <c r="W9" s="181">
        <f t="shared" si="11"/>
        <v>0</v>
      </c>
      <c r="X9" s="181">
        <f t="shared" si="12"/>
        <v>0</v>
      </c>
      <c r="Y9" s="181">
        <f t="shared" si="13"/>
        <v>0</v>
      </c>
      <c r="Z9" s="181">
        <f t="shared" si="14"/>
        <v>0</v>
      </c>
      <c r="AA9" s="181">
        <f t="shared" si="15"/>
        <v>0</v>
      </c>
      <c r="AB9" s="181">
        <f t="shared" si="16"/>
        <v>0</v>
      </c>
      <c r="AC9" s="181">
        <f t="shared" si="17"/>
        <v>0</v>
      </c>
      <c r="AD9" s="181">
        <f t="shared" si="18"/>
        <v>0</v>
      </c>
    </row>
    <row r="10" spans="1:30" x14ac:dyDescent="0.15">
      <c r="A10" s="574">
        <v>2</v>
      </c>
      <c r="B10" s="178" t="s">
        <v>397</v>
      </c>
      <c r="C10" s="179" t="s">
        <v>290</v>
      </c>
      <c r="D10" s="180">
        <v>1800</v>
      </c>
      <c r="E10" s="180">
        <v>2100</v>
      </c>
      <c r="F10" s="180">
        <v>3700</v>
      </c>
      <c r="G10" s="180">
        <v>3500</v>
      </c>
      <c r="H10" s="180">
        <v>900</v>
      </c>
      <c r="J10" s="574">
        <v>2</v>
      </c>
      <c r="K10" s="178" t="s">
        <v>397</v>
      </c>
      <c r="L10" s="181">
        <f t="shared" si="8"/>
        <v>1800</v>
      </c>
      <c r="M10" s="181">
        <f t="shared" si="0"/>
        <v>2700</v>
      </c>
      <c r="N10" s="181">
        <f t="shared" si="1"/>
        <v>3600</v>
      </c>
      <c r="O10" s="181">
        <f t="shared" si="2"/>
        <v>2100</v>
      </c>
      <c r="P10" s="181">
        <f t="shared" si="3"/>
        <v>3000</v>
      </c>
      <c r="Q10" s="181">
        <f t="shared" si="4"/>
        <v>3900</v>
      </c>
      <c r="R10" s="181">
        <f t="shared" si="5"/>
        <v>3700</v>
      </c>
      <c r="S10" s="181">
        <f t="shared" si="9"/>
        <v>4600</v>
      </c>
      <c r="T10" s="181">
        <f t="shared" si="10"/>
        <v>5500</v>
      </c>
      <c r="U10" s="181">
        <f t="shared" si="6"/>
        <v>3500</v>
      </c>
      <c r="V10" s="181">
        <f t="shared" si="7"/>
        <v>4400</v>
      </c>
      <c r="W10" s="181">
        <f t="shared" si="11"/>
        <v>5300</v>
      </c>
      <c r="X10" s="181">
        <f t="shared" si="12"/>
        <v>5800</v>
      </c>
      <c r="Y10" s="181">
        <f t="shared" si="13"/>
        <v>6700</v>
      </c>
      <c r="Z10" s="181">
        <f t="shared" si="14"/>
        <v>7600</v>
      </c>
      <c r="AA10" s="181">
        <f t="shared" si="15"/>
        <v>7200</v>
      </c>
      <c r="AB10" s="181">
        <f t="shared" si="16"/>
        <v>8100</v>
      </c>
      <c r="AC10" s="181">
        <f t="shared" si="17"/>
        <v>9000</v>
      </c>
      <c r="AD10" s="181">
        <f t="shared" si="18"/>
        <v>900</v>
      </c>
    </row>
    <row r="11" spans="1:30" x14ac:dyDescent="0.15">
      <c r="A11" s="574"/>
      <c r="B11" s="178" t="s">
        <v>398</v>
      </c>
      <c r="C11" s="179" t="s">
        <v>291</v>
      </c>
      <c r="D11" s="180">
        <v>3700</v>
      </c>
      <c r="E11" s="180">
        <v>4600</v>
      </c>
      <c r="F11" s="180">
        <v>6200</v>
      </c>
      <c r="G11" s="180">
        <v>7500</v>
      </c>
      <c r="H11" s="180">
        <v>1500</v>
      </c>
      <c r="J11" s="574"/>
      <c r="K11" s="178" t="s">
        <v>398</v>
      </c>
      <c r="L11" s="181">
        <f t="shared" si="8"/>
        <v>3700</v>
      </c>
      <c r="M11" s="181">
        <f t="shared" si="0"/>
        <v>5200</v>
      </c>
      <c r="N11" s="181">
        <f t="shared" si="1"/>
        <v>6700</v>
      </c>
      <c r="O11" s="181">
        <f t="shared" si="2"/>
        <v>4600</v>
      </c>
      <c r="P11" s="181">
        <f t="shared" si="3"/>
        <v>6100</v>
      </c>
      <c r="Q11" s="181">
        <f t="shared" si="4"/>
        <v>7600</v>
      </c>
      <c r="R11" s="181">
        <f t="shared" si="5"/>
        <v>6200</v>
      </c>
      <c r="S11" s="181">
        <f t="shared" si="9"/>
        <v>7700</v>
      </c>
      <c r="T11" s="181">
        <f t="shared" si="10"/>
        <v>9200</v>
      </c>
      <c r="U11" s="181">
        <f t="shared" si="6"/>
        <v>7500</v>
      </c>
      <c r="V11" s="181">
        <f t="shared" si="7"/>
        <v>9000</v>
      </c>
      <c r="W11" s="181">
        <f t="shared" si="11"/>
        <v>10500</v>
      </c>
      <c r="X11" s="181">
        <f t="shared" si="12"/>
        <v>10800</v>
      </c>
      <c r="Y11" s="181">
        <f t="shared" si="13"/>
        <v>12300</v>
      </c>
      <c r="Z11" s="181">
        <f t="shared" si="14"/>
        <v>13800</v>
      </c>
      <c r="AA11" s="181">
        <f t="shared" si="15"/>
        <v>13700</v>
      </c>
      <c r="AB11" s="181">
        <f t="shared" si="16"/>
        <v>15200</v>
      </c>
      <c r="AC11" s="181">
        <f t="shared" si="17"/>
        <v>16700</v>
      </c>
      <c r="AD11" s="181">
        <f t="shared" si="18"/>
        <v>1500</v>
      </c>
    </row>
    <row r="12" spans="1:30" x14ac:dyDescent="0.15">
      <c r="A12" s="574"/>
      <c r="B12" s="178" t="s">
        <v>399</v>
      </c>
      <c r="C12" s="179" t="s">
        <v>292</v>
      </c>
      <c r="D12" s="180">
        <v>5900</v>
      </c>
      <c r="E12" s="180">
        <v>8100</v>
      </c>
      <c r="F12" s="180">
        <v>8700</v>
      </c>
      <c r="G12" s="180">
        <v>12600</v>
      </c>
      <c r="H12" s="180">
        <v>2100</v>
      </c>
      <c r="J12" s="574"/>
      <c r="K12" s="178" t="s">
        <v>399</v>
      </c>
      <c r="L12" s="181">
        <f t="shared" si="8"/>
        <v>5900</v>
      </c>
      <c r="M12" s="181">
        <f t="shared" si="0"/>
        <v>8000</v>
      </c>
      <c r="N12" s="181">
        <f t="shared" si="1"/>
        <v>10100</v>
      </c>
      <c r="O12" s="181">
        <f t="shared" si="2"/>
        <v>8100</v>
      </c>
      <c r="P12" s="181">
        <f t="shared" si="3"/>
        <v>10200</v>
      </c>
      <c r="Q12" s="181">
        <f t="shared" si="4"/>
        <v>12300</v>
      </c>
      <c r="R12" s="181">
        <f t="shared" si="5"/>
        <v>8700</v>
      </c>
      <c r="S12" s="181">
        <f t="shared" si="9"/>
        <v>10800</v>
      </c>
      <c r="T12" s="181">
        <f t="shared" si="10"/>
        <v>12900</v>
      </c>
      <c r="U12" s="181">
        <f t="shared" si="6"/>
        <v>12600</v>
      </c>
      <c r="V12" s="181">
        <f t="shared" si="7"/>
        <v>14700</v>
      </c>
      <c r="W12" s="181">
        <f t="shared" si="11"/>
        <v>16800</v>
      </c>
      <c r="X12" s="181">
        <f t="shared" si="12"/>
        <v>16800</v>
      </c>
      <c r="Y12" s="181">
        <f t="shared" si="13"/>
        <v>18900</v>
      </c>
      <c r="Z12" s="181">
        <f t="shared" si="14"/>
        <v>21000</v>
      </c>
      <c r="AA12" s="181">
        <f t="shared" si="15"/>
        <v>21300</v>
      </c>
      <c r="AB12" s="181">
        <f t="shared" si="16"/>
        <v>23400</v>
      </c>
      <c r="AC12" s="181">
        <f t="shared" si="17"/>
        <v>25500</v>
      </c>
      <c r="AD12" s="181">
        <f t="shared" si="18"/>
        <v>2100</v>
      </c>
    </row>
    <row r="13" spans="1:30" x14ac:dyDescent="0.15">
      <c r="A13" s="574"/>
      <c r="B13" s="178" t="s">
        <v>400</v>
      </c>
      <c r="C13" s="179" t="s">
        <v>293</v>
      </c>
      <c r="D13" s="180">
        <v>1500</v>
      </c>
      <c r="E13" s="180">
        <v>1800</v>
      </c>
      <c r="F13" s="180">
        <v>2500</v>
      </c>
      <c r="G13" s="180">
        <v>3000</v>
      </c>
      <c r="H13" s="180">
        <v>600</v>
      </c>
      <c r="J13" s="574"/>
      <c r="K13" s="178" t="s">
        <v>400</v>
      </c>
      <c r="L13" s="181">
        <f t="shared" si="8"/>
        <v>1500</v>
      </c>
      <c r="M13" s="181">
        <f t="shared" si="0"/>
        <v>2100</v>
      </c>
      <c r="N13" s="181">
        <f t="shared" si="1"/>
        <v>2700</v>
      </c>
      <c r="O13" s="181">
        <f t="shared" si="2"/>
        <v>1800</v>
      </c>
      <c r="P13" s="181">
        <f t="shared" si="3"/>
        <v>2400</v>
      </c>
      <c r="Q13" s="181">
        <f t="shared" si="4"/>
        <v>3000</v>
      </c>
      <c r="R13" s="181">
        <f t="shared" si="5"/>
        <v>2500</v>
      </c>
      <c r="S13" s="181">
        <f t="shared" si="9"/>
        <v>3100</v>
      </c>
      <c r="T13" s="181">
        <f t="shared" si="10"/>
        <v>3700</v>
      </c>
      <c r="U13" s="181">
        <f t="shared" si="6"/>
        <v>3000</v>
      </c>
      <c r="V13" s="181">
        <f t="shared" si="7"/>
        <v>3600</v>
      </c>
      <c r="W13" s="181">
        <f t="shared" si="11"/>
        <v>4200</v>
      </c>
      <c r="X13" s="181">
        <f t="shared" si="12"/>
        <v>4300</v>
      </c>
      <c r="Y13" s="181">
        <f t="shared" si="13"/>
        <v>4900</v>
      </c>
      <c r="Z13" s="181">
        <f t="shared" si="14"/>
        <v>5500</v>
      </c>
      <c r="AA13" s="181">
        <f t="shared" si="15"/>
        <v>5500</v>
      </c>
      <c r="AB13" s="181">
        <f t="shared" si="16"/>
        <v>6100</v>
      </c>
      <c r="AC13" s="181">
        <f t="shared" si="17"/>
        <v>6700</v>
      </c>
      <c r="AD13" s="181">
        <f t="shared" si="18"/>
        <v>600</v>
      </c>
    </row>
    <row r="14" spans="1:30" ht="24" x14ac:dyDescent="0.15">
      <c r="A14" s="574"/>
      <c r="B14" s="178" t="s">
        <v>401</v>
      </c>
      <c r="C14" s="182" t="s">
        <v>294</v>
      </c>
      <c r="D14" s="180">
        <v>1500</v>
      </c>
      <c r="E14" s="180">
        <v>1800</v>
      </c>
      <c r="F14" s="180">
        <v>2500</v>
      </c>
      <c r="G14" s="180">
        <v>3000</v>
      </c>
      <c r="H14" s="180">
        <v>600</v>
      </c>
      <c r="J14" s="574"/>
      <c r="K14" s="178" t="s">
        <v>401</v>
      </c>
      <c r="L14" s="181">
        <f t="shared" si="8"/>
        <v>1500</v>
      </c>
      <c r="M14" s="181">
        <f t="shared" si="0"/>
        <v>2100</v>
      </c>
      <c r="N14" s="181">
        <f t="shared" si="1"/>
        <v>2700</v>
      </c>
      <c r="O14" s="181">
        <f t="shared" si="2"/>
        <v>1800</v>
      </c>
      <c r="P14" s="181">
        <f t="shared" si="3"/>
        <v>2400</v>
      </c>
      <c r="Q14" s="181">
        <f t="shared" si="4"/>
        <v>3000</v>
      </c>
      <c r="R14" s="181">
        <f t="shared" si="5"/>
        <v>2500</v>
      </c>
      <c r="S14" s="181">
        <f t="shared" si="9"/>
        <v>3100</v>
      </c>
      <c r="T14" s="181">
        <f t="shared" si="10"/>
        <v>3700</v>
      </c>
      <c r="U14" s="181">
        <f t="shared" si="6"/>
        <v>3000</v>
      </c>
      <c r="V14" s="181">
        <f t="shared" si="7"/>
        <v>3600</v>
      </c>
      <c r="W14" s="181">
        <f t="shared" si="11"/>
        <v>4200</v>
      </c>
      <c r="X14" s="181">
        <f t="shared" si="12"/>
        <v>4300</v>
      </c>
      <c r="Y14" s="181">
        <f t="shared" si="13"/>
        <v>4900</v>
      </c>
      <c r="Z14" s="181">
        <f t="shared" si="14"/>
        <v>5500</v>
      </c>
      <c r="AA14" s="181">
        <f t="shared" si="15"/>
        <v>5500</v>
      </c>
      <c r="AB14" s="181">
        <f t="shared" si="16"/>
        <v>6100</v>
      </c>
      <c r="AC14" s="181">
        <f t="shared" si="17"/>
        <v>6700</v>
      </c>
      <c r="AD14" s="181">
        <f t="shared" si="18"/>
        <v>600</v>
      </c>
    </row>
    <row r="15" spans="1:30" x14ac:dyDescent="0.15">
      <c r="A15" s="574"/>
      <c r="B15" s="178" t="s">
        <v>402</v>
      </c>
      <c r="C15" s="179" t="s">
        <v>23</v>
      </c>
      <c r="D15" s="180">
        <v>7200</v>
      </c>
      <c r="E15" s="180">
        <v>8400</v>
      </c>
      <c r="F15" s="180">
        <v>10000</v>
      </c>
      <c r="G15" s="180">
        <v>14000</v>
      </c>
      <c r="H15" s="180">
        <v>2500</v>
      </c>
      <c r="J15" s="574"/>
      <c r="K15" s="178" t="s">
        <v>402</v>
      </c>
      <c r="L15" s="181">
        <f t="shared" si="8"/>
        <v>7200</v>
      </c>
      <c r="M15" s="181">
        <f t="shared" si="0"/>
        <v>9700</v>
      </c>
      <c r="N15" s="181">
        <f t="shared" si="1"/>
        <v>12200</v>
      </c>
      <c r="O15" s="181">
        <f t="shared" si="2"/>
        <v>8400</v>
      </c>
      <c r="P15" s="181">
        <f t="shared" si="3"/>
        <v>10900</v>
      </c>
      <c r="Q15" s="181">
        <f t="shared" si="4"/>
        <v>13400</v>
      </c>
      <c r="R15" s="181">
        <f t="shared" si="5"/>
        <v>10000</v>
      </c>
      <c r="S15" s="181">
        <f t="shared" si="9"/>
        <v>12500</v>
      </c>
      <c r="T15" s="181">
        <f t="shared" si="10"/>
        <v>15000</v>
      </c>
      <c r="U15" s="181">
        <f t="shared" si="6"/>
        <v>14000</v>
      </c>
      <c r="V15" s="181">
        <f t="shared" si="7"/>
        <v>16500</v>
      </c>
      <c r="W15" s="181">
        <f t="shared" si="11"/>
        <v>19000</v>
      </c>
      <c r="X15" s="181">
        <f t="shared" si="12"/>
        <v>18400</v>
      </c>
      <c r="Y15" s="181">
        <f t="shared" si="13"/>
        <v>20900</v>
      </c>
      <c r="Z15" s="181">
        <f t="shared" si="14"/>
        <v>23400</v>
      </c>
      <c r="AA15" s="181">
        <f t="shared" si="15"/>
        <v>24000</v>
      </c>
      <c r="AB15" s="181">
        <f t="shared" si="16"/>
        <v>26500</v>
      </c>
      <c r="AC15" s="181">
        <f t="shared" si="17"/>
        <v>29000</v>
      </c>
      <c r="AD15" s="181">
        <f t="shared" si="18"/>
        <v>2500</v>
      </c>
    </row>
    <row r="16" spans="1:30" x14ac:dyDescent="0.15">
      <c r="A16" s="574"/>
      <c r="B16" s="178" t="s">
        <v>403</v>
      </c>
      <c r="C16" s="179" t="s">
        <v>293</v>
      </c>
      <c r="D16" s="180">
        <v>0</v>
      </c>
      <c r="E16" s="180">
        <v>0</v>
      </c>
      <c r="F16" s="180">
        <v>0</v>
      </c>
      <c r="G16" s="180">
        <v>0</v>
      </c>
      <c r="H16" s="180">
        <v>0</v>
      </c>
      <c r="J16" s="574"/>
      <c r="K16" s="178" t="s">
        <v>403</v>
      </c>
      <c r="L16" s="181">
        <f t="shared" si="8"/>
        <v>0</v>
      </c>
      <c r="M16" s="181">
        <f t="shared" si="0"/>
        <v>0</v>
      </c>
      <c r="N16" s="181">
        <f t="shared" si="1"/>
        <v>0</v>
      </c>
      <c r="O16" s="181">
        <f t="shared" si="2"/>
        <v>0</v>
      </c>
      <c r="P16" s="181">
        <f t="shared" si="3"/>
        <v>0</v>
      </c>
      <c r="Q16" s="181">
        <f t="shared" si="4"/>
        <v>0</v>
      </c>
      <c r="R16" s="181">
        <f t="shared" si="5"/>
        <v>0</v>
      </c>
      <c r="S16" s="181">
        <f t="shared" si="9"/>
        <v>0</v>
      </c>
      <c r="T16" s="181">
        <f t="shared" si="10"/>
        <v>0</v>
      </c>
      <c r="U16" s="181">
        <f t="shared" si="6"/>
        <v>0</v>
      </c>
      <c r="V16" s="181">
        <f t="shared" si="7"/>
        <v>0</v>
      </c>
      <c r="W16" s="181">
        <f t="shared" si="11"/>
        <v>0</v>
      </c>
      <c r="X16" s="181">
        <f t="shared" si="12"/>
        <v>0</v>
      </c>
      <c r="Y16" s="181">
        <f t="shared" si="13"/>
        <v>0</v>
      </c>
      <c r="Z16" s="181">
        <f t="shared" si="14"/>
        <v>0</v>
      </c>
      <c r="AA16" s="181">
        <f t="shared" si="15"/>
        <v>0</v>
      </c>
      <c r="AB16" s="181">
        <f t="shared" si="16"/>
        <v>0</v>
      </c>
      <c r="AC16" s="181">
        <f t="shared" si="17"/>
        <v>0</v>
      </c>
      <c r="AD16" s="181">
        <f t="shared" si="18"/>
        <v>0</v>
      </c>
    </row>
    <row r="17" spans="1:30" x14ac:dyDescent="0.15">
      <c r="A17" s="574"/>
      <c r="B17" s="178" t="s">
        <v>404</v>
      </c>
      <c r="C17" s="179" t="s">
        <v>293</v>
      </c>
      <c r="D17" s="180">
        <v>0</v>
      </c>
      <c r="E17" s="180">
        <v>0</v>
      </c>
      <c r="F17" s="180">
        <v>0</v>
      </c>
      <c r="G17" s="180">
        <v>0</v>
      </c>
      <c r="H17" s="180">
        <v>0</v>
      </c>
      <c r="J17" s="574"/>
      <c r="K17" s="178" t="s">
        <v>404</v>
      </c>
      <c r="L17" s="181">
        <f t="shared" si="8"/>
        <v>0</v>
      </c>
      <c r="M17" s="181">
        <f t="shared" si="0"/>
        <v>0</v>
      </c>
      <c r="N17" s="181">
        <f t="shared" si="1"/>
        <v>0</v>
      </c>
      <c r="O17" s="181">
        <f t="shared" si="2"/>
        <v>0</v>
      </c>
      <c r="P17" s="181">
        <f t="shared" si="3"/>
        <v>0</v>
      </c>
      <c r="Q17" s="181">
        <f t="shared" si="4"/>
        <v>0</v>
      </c>
      <c r="R17" s="181">
        <f t="shared" si="5"/>
        <v>0</v>
      </c>
      <c r="S17" s="181">
        <f t="shared" si="9"/>
        <v>0</v>
      </c>
      <c r="T17" s="181">
        <f t="shared" si="10"/>
        <v>0</v>
      </c>
      <c r="U17" s="181">
        <f t="shared" si="6"/>
        <v>0</v>
      </c>
      <c r="V17" s="181">
        <f t="shared" si="7"/>
        <v>0</v>
      </c>
      <c r="W17" s="181">
        <f t="shared" si="11"/>
        <v>0</v>
      </c>
      <c r="X17" s="181">
        <f t="shared" si="12"/>
        <v>0</v>
      </c>
      <c r="Y17" s="181">
        <f t="shared" si="13"/>
        <v>0</v>
      </c>
      <c r="Z17" s="181">
        <f t="shared" si="14"/>
        <v>0</v>
      </c>
      <c r="AA17" s="181">
        <f t="shared" si="15"/>
        <v>0</v>
      </c>
      <c r="AB17" s="181">
        <f t="shared" si="16"/>
        <v>0</v>
      </c>
      <c r="AC17" s="181">
        <f t="shared" si="17"/>
        <v>0</v>
      </c>
      <c r="AD17" s="181">
        <f t="shared" si="18"/>
        <v>0</v>
      </c>
    </row>
    <row r="18" spans="1:30" x14ac:dyDescent="0.15">
      <c r="A18" s="574"/>
      <c r="B18" s="178" t="s">
        <v>405</v>
      </c>
      <c r="C18" s="179" t="s">
        <v>86</v>
      </c>
      <c r="D18" s="180">
        <v>0</v>
      </c>
      <c r="E18" s="180">
        <v>0</v>
      </c>
      <c r="F18" s="180">
        <v>0</v>
      </c>
      <c r="G18" s="180">
        <v>0</v>
      </c>
      <c r="H18" s="180">
        <v>0</v>
      </c>
      <c r="J18" s="574"/>
      <c r="K18" s="178" t="s">
        <v>405</v>
      </c>
      <c r="L18" s="181">
        <f t="shared" si="8"/>
        <v>0</v>
      </c>
      <c r="M18" s="181">
        <f t="shared" si="0"/>
        <v>0</v>
      </c>
      <c r="N18" s="181">
        <f t="shared" si="1"/>
        <v>0</v>
      </c>
      <c r="O18" s="181">
        <f t="shared" si="2"/>
        <v>0</v>
      </c>
      <c r="P18" s="181">
        <f t="shared" si="3"/>
        <v>0</v>
      </c>
      <c r="Q18" s="181">
        <f t="shared" si="4"/>
        <v>0</v>
      </c>
      <c r="R18" s="181">
        <f t="shared" si="5"/>
        <v>0</v>
      </c>
      <c r="S18" s="181">
        <f t="shared" si="9"/>
        <v>0</v>
      </c>
      <c r="T18" s="181">
        <f t="shared" si="10"/>
        <v>0</v>
      </c>
      <c r="U18" s="181">
        <f t="shared" si="6"/>
        <v>0</v>
      </c>
      <c r="V18" s="181">
        <f t="shared" si="7"/>
        <v>0</v>
      </c>
      <c r="W18" s="181">
        <f t="shared" si="11"/>
        <v>0</v>
      </c>
      <c r="X18" s="181">
        <f t="shared" si="12"/>
        <v>0</v>
      </c>
      <c r="Y18" s="181">
        <f t="shared" si="13"/>
        <v>0</v>
      </c>
      <c r="Z18" s="181">
        <f t="shared" si="14"/>
        <v>0</v>
      </c>
      <c r="AA18" s="181">
        <f t="shared" si="15"/>
        <v>0</v>
      </c>
      <c r="AB18" s="181">
        <f t="shared" si="16"/>
        <v>0</v>
      </c>
      <c r="AC18" s="181">
        <f t="shared" si="17"/>
        <v>0</v>
      </c>
      <c r="AD18" s="181">
        <f t="shared" si="18"/>
        <v>0</v>
      </c>
    </row>
    <row r="19" spans="1:30" x14ac:dyDescent="0.15">
      <c r="A19" s="574">
        <v>3</v>
      </c>
      <c r="B19" s="178" t="s">
        <v>406</v>
      </c>
      <c r="C19" s="179" t="s">
        <v>295</v>
      </c>
      <c r="D19" s="180">
        <v>5900</v>
      </c>
      <c r="E19" s="180">
        <v>8100</v>
      </c>
      <c r="F19" s="180">
        <v>8700</v>
      </c>
      <c r="G19" s="180">
        <v>12600</v>
      </c>
      <c r="H19" s="180">
        <v>2100</v>
      </c>
      <c r="J19" s="574">
        <v>3</v>
      </c>
      <c r="K19" s="178" t="s">
        <v>406</v>
      </c>
      <c r="L19" s="181">
        <f t="shared" si="8"/>
        <v>5900</v>
      </c>
      <c r="M19" s="181">
        <f t="shared" si="0"/>
        <v>8000</v>
      </c>
      <c r="N19" s="181">
        <f t="shared" si="1"/>
        <v>10100</v>
      </c>
      <c r="O19" s="181">
        <f t="shared" si="2"/>
        <v>8100</v>
      </c>
      <c r="P19" s="181">
        <f t="shared" si="3"/>
        <v>10200</v>
      </c>
      <c r="Q19" s="181">
        <f t="shared" si="4"/>
        <v>12300</v>
      </c>
      <c r="R19" s="181">
        <f t="shared" si="5"/>
        <v>8700</v>
      </c>
      <c r="S19" s="181">
        <f t="shared" si="9"/>
        <v>10800</v>
      </c>
      <c r="T19" s="181">
        <f t="shared" si="10"/>
        <v>12900</v>
      </c>
      <c r="U19" s="181">
        <f t="shared" si="6"/>
        <v>12600</v>
      </c>
      <c r="V19" s="181">
        <f t="shared" si="7"/>
        <v>14700</v>
      </c>
      <c r="W19" s="181">
        <f t="shared" si="11"/>
        <v>16800</v>
      </c>
      <c r="X19" s="181">
        <f t="shared" si="12"/>
        <v>16800</v>
      </c>
      <c r="Y19" s="181">
        <f t="shared" si="13"/>
        <v>18900</v>
      </c>
      <c r="Z19" s="181">
        <f t="shared" si="14"/>
        <v>21000</v>
      </c>
      <c r="AA19" s="181">
        <f t="shared" si="15"/>
        <v>21300</v>
      </c>
      <c r="AB19" s="181">
        <f t="shared" si="16"/>
        <v>23400</v>
      </c>
      <c r="AC19" s="181">
        <f t="shared" si="17"/>
        <v>25500</v>
      </c>
      <c r="AD19" s="181">
        <f t="shared" si="18"/>
        <v>2100</v>
      </c>
    </row>
    <row r="20" spans="1:30" x14ac:dyDescent="0.15">
      <c r="A20" s="574"/>
      <c r="B20" s="178" t="s">
        <v>407</v>
      </c>
      <c r="C20" s="179" t="s">
        <v>285</v>
      </c>
      <c r="D20" s="180">
        <v>3700</v>
      </c>
      <c r="E20" s="180">
        <v>4600</v>
      </c>
      <c r="F20" s="180">
        <v>6200</v>
      </c>
      <c r="G20" s="180">
        <v>7500</v>
      </c>
      <c r="H20" s="180">
        <v>1500</v>
      </c>
      <c r="J20" s="574"/>
      <c r="K20" s="178" t="s">
        <v>407</v>
      </c>
      <c r="L20" s="181">
        <f t="shared" si="8"/>
        <v>3700</v>
      </c>
      <c r="M20" s="181">
        <f t="shared" si="0"/>
        <v>5200</v>
      </c>
      <c r="N20" s="181">
        <f t="shared" si="1"/>
        <v>6700</v>
      </c>
      <c r="O20" s="181">
        <f t="shared" si="2"/>
        <v>4600</v>
      </c>
      <c r="P20" s="181">
        <f t="shared" si="3"/>
        <v>6100</v>
      </c>
      <c r="Q20" s="181">
        <f t="shared" si="4"/>
        <v>7600</v>
      </c>
      <c r="R20" s="181">
        <f t="shared" si="5"/>
        <v>6200</v>
      </c>
      <c r="S20" s="181">
        <f t="shared" si="9"/>
        <v>7700</v>
      </c>
      <c r="T20" s="181">
        <f t="shared" si="10"/>
        <v>9200</v>
      </c>
      <c r="U20" s="181">
        <f t="shared" si="6"/>
        <v>7500</v>
      </c>
      <c r="V20" s="181">
        <f t="shared" si="7"/>
        <v>9000</v>
      </c>
      <c r="W20" s="181">
        <f t="shared" si="11"/>
        <v>10500</v>
      </c>
      <c r="X20" s="181">
        <f t="shared" si="12"/>
        <v>10800</v>
      </c>
      <c r="Y20" s="181">
        <f t="shared" si="13"/>
        <v>12300</v>
      </c>
      <c r="Z20" s="181">
        <f t="shared" si="14"/>
        <v>13800</v>
      </c>
      <c r="AA20" s="181">
        <f t="shared" si="15"/>
        <v>13700</v>
      </c>
      <c r="AB20" s="181">
        <f t="shared" si="16"/>
        <v>15200</v>
      </c>
      <c r="AC20" s="181">
        <f t="shared" si="17"/>
        <v>16700</v>
      </c>
      <c r="AD20" s="181">
        <f t="shared" si="18"/>
        <v>1500</v>
      </c>
    </row>
    <row r="21" spans="1:30" x14ac:dyDescent="0.15">
      <c r="A21" s="574"/>
      <c r="B21" s="178" t="s">
        <v>408</v>
      </c>
      <c r="C21" s="179" t="s">
        <v>288</v>
      </c>
      <c r="D21" s="180">
        <v>1800</v>
      </c>
      <c r="E21" s="180">
        <v>2100</v>
      </c>
      <c r="F21" s="180">
        <v>3700</v>
      </c>
      <c r="G21" s="180">
        <v>3500</v>
      </c>
      <c r="H21" s="180">
        <v>900</v>
      </c>
      <c r="J21" s="574"/>
      <c r="K21" s="178" t="s">
        <v>408</v>
      </c>
      <c r="L21" s="181">
        <f t="shared" si="8"/>
        <v>1800</v>
      </c>
      <c r="M21" s="181">
        <f t="shared" si="0"/>
        <v>2700</v>
      </c>
      <c r="N21" s="181">
        <f t="shared" si="1"/>
        <v>3600</v>
      </c>
      <c r="O21" s="181">
        <f t="shared" si="2"/>
        <v>2100</v>
      </c>
      <c r="P21" s="181">
        <f t="shared" si="3"/>
        <v>3000</v>
      </c>
      <c r="Q21" s="181">
        <f t="shared" si="4"/>
        <v>3900</v>
      </c>
      <c r="R21" s="181">
        <f t="shared" si="5"/>
        <v>3700</v>
      </c>
      <c r="S21" s="181">
        <f t="shared" si="9"/>
        <v>4600</v>
      </c>
      <c r="T21" s="181">
        <f t="shared" si="10"/>
        <v>5500</v>
      </c>
      <c r="U21" s="181">
        <f t="shared" si="6"/>
        <v>3500</v>
      </c>
      <c r="V21" s="181">
        <f t="shared" si="7"/>
        <v>4400</v>
      </c>
      <c r="W21" s="181">
        <f t="shared" si="11"/>
        <v>5300</v>
      </c>
      <c r="X21" s="181">
        <f t="shared" si="12"/>
        <v>5800</v>
      </c>
      <c r="Y21" s="181">
        <f t="shared" si="13"/>
        <v>6700</v>
      </c>
      <c r="Z21" s="181">
        <f t="shared" si="14"/>
        <v>7600</v>
      </c>
      <c r="AA21" s="181">
        <f t="shared" si="15"/>
        <v>7200</v>
      </c>
      <c r="AB21" s="181">
        <f t="shared" si="16"/>
        <v>8100</v>
      </c>
      <c r="AC21" s="181">
        <f t="shared" si="17"/>
        <v>9000</v>
      </c>
      <c r="AD21" s="181">
        <f t="shared" si="18"/>
        <v>900</v>
      </c>
    </row>
    <row r="22" spans="1:30" ht="24" x14ac:dyDescent="0.15">
      <c r="A22" s="574"/>
      <c r="B22" s="178" t="s">
        <v>409</v>
      </c>
      <c r="C22" s="182" t="s">
        <v>296</v>
      </c>
      <c r="D22" s="180">
        <v>4700</v>
      </c>
      <c r="E22" s="180">
        <v>6200</v>
      </c>
      <c r="F22" s="180">
        <v>7500</v>
      </c>
      <c r="G22" s="180">
        <v>9800</v>
      </c>
      <c r="H22" s="180">
        <v>1800</v>
      </c>
      <c r="J22" s="574"/>
      <c r="K22" s="178" t="s">
        <v>409</v>
      </c>
      <c r="L22" s="181">
        <f t="shared" si="8"/>
        <v>4700</v>
      </c>
      <c r="M22" s="181">
        <f t="shared" si="0"/>
        <v>6500</v>
      </c>
      <c r="N22" s="181">
        <f t="shared" si="1"/>
        <v>8300</v>
      </c>
      <c r="O22" s="181">
        <f t="shared" si="2"/>
        <v>6200</v>
      </c>
      <c r="P22" s="181">
        <f t="shared" si="3"/>
        <v>8000</v>
      </c>
      <c r="Q22" s="181">
        <f t="shared" si="4"/>
        <v>9800</v>
      </c>
      <c r="R22" s="181">
        <f t="shared" si="5"/>
        <v>7500</v>
      </c>
      <c r="S22" s="181">
        <f t="shared" si="9"/>
        <v>9300</v>
      </c>
      <c r="T22" s="181">
        <f t="shared" si="10"/>
        <v>11100</v>
      </c>
      <c r="U22" s="181">
        <f t="shared" si="6"/>
        <v>9800</v>
      </c>
      <c r="V22" s="181">
        <f t="shared" si="7"/>
        <v>11600</v>
      </c>
      <c r="W22" s="181">
        <f t="shared" si="11"/>
        <v>13400</v>
      </c>
      <c r="X22" s="181">
        <f t="shared" si="12"/>
        <v>13700</v>
      </c>
      <c r="Y22" s="181">
        <f t="shared" si="13"/>
        <v>15500</v>
      </c>
      <c r="Z22" s="181">
        <f t="shared" si="14"/>
        <v>17300</v>
      </c>
      <c r="AA22" s="181">
        <f t="shared" si="15"/>
        <v>17300</v>
      </c>
      <c r="AB22" s="181">
        <f t="shared" si="16"/>
        <v>19100</v>
      </c>
      <c r="AC22" s="181">
        <f t="shared" si="17"/>
        <v>20900</v>
      </c>
      <c r="AD22" s="181">
        <f t="shared" si="18"/>
        <v>1800</v>
      </c>
    </row>
    <row r="23" spans="1:30" ht="24" x14ac:dyDescent="0.15">
      <c r="A23" s="574"/>
      <c r="B23" s="178" t="s">
        <v>410</v>
      </c>
      <c r="C23" s="182" t="s">
        <v>297</v>
      </c>
      <c r="D23" s="180">
        <v>2100</v>
      </c>
      <c r="E23" s="180">
        <v>2800</v>
      </c>
      <c r="F23" s="180">
        <v>3700</v>
      </c>
      <c r="G23" s="180">
        <v>4400</v>
      </c>
      <c r="H23" s="180">
        <v>900</v>
      </c>
      <c r="J23" s="574"/>
      <c r="K23" s="178" t="s">
        <v>410</v>
      </c>
      <c r="L23" s="181">
        <f t="shared" si="8"/>
        <v>2100</v>
      </c>
      <c r="M23" s="181">
        <f t="shared" si="0"/>
        <v>3000</v>
      </c>
      <c r="N23" s="181">
        <f t="shared" si="1"/>
        <v>3900</v>
      </c>
      <c r="O23" s="181">
        <f t="shared" si="2"/>
        <v>2800</v>
      </c>
      <c r="P23" s="181">
        <f t="shared" si="3"/>
        <v>3700</v>
      </c>
      <c r="Q23" s="181">
        <f t="shared" si="4"/>
        <v>4600</v>
      </c>
      <c r="R23" s="181">
        <f t="shared" si="5"/>
        <v>3700</v>
      </c>
      <c r="S23" s="181">
        <f t="shared" si="9"/>
        <v>4600</v>
      </c>
      <c r="T23" s="181">
        <f t="shared" si="10"/>
        <v>5500</v>
      </c>
      <c r="U23" s="181">
        <f t="shared" si="6"/>
        <v>4400</v>
      </c>
      <c r="V23" s="181">
        <f t="shared" si="7"/>
        <v>5300</v>
      </c>
      <c r="W23" s="181">
        <f t="shared" si="11"/>
        <v>6200</v>
      </c>
      <c r="X23" s="181">
        <f t="shared" si="12"/>
        <v>6500</v>
      </c>
      <c r="Y23" s="181">
        <f t="shared" si="13"/>
        <v>7400</v>
      </c>
      <c r="Z23" s="181">
        <f t="shared" si="14"/>
        <v>8300</v>
      </c>
      <c r="AA23" s="181">
        <f t="shared" si="15"/>
        <v>8100</v>
      </c>
      <c r="AB23" s="181">
        <f t="shared" si="16"/>
        <v>9000</v>
      </c>
      <c r="AC23" s="181">
        <f t="shared" si="17"/>
        <v>9900</v>
      </c>
      <c r="AD23" s="181">
        <f t="shared" si="18"/>
        <v>900</v>
      </c>
    </row>
    <row r="24" spans="1:30" x14ac:dyDescent="0.15">
      <c r="A24" s="574"/>
      <c r="B24" s="178" t="s">
        <v>411</v>
      </c>
      <c r="C24" s="182" t="s">
        <v>289</v>
      </c>
      <c r="D24" s="183">
        <v>0</v>
      </c>
      <c r="E24" s="183">
        <v>0</v>
      </c>
      <c r="F24" s="183">
        <v>0</v>
      </c>
      <c r="G24" s="183">
        <v>0</v>
      </c>
      <c r="H24" s="183">
        <v>0</v>
      </c>
      <c r="J24" s="574"/>
      <c r="K24" s="178" t="s">
        <v>411</v>
      </c>
      <c r="L24" s="181">
        <f t="shared" si="8"/>
        <v>0</v>
      </c>
      <c r="M24" s="181">
        <f t="shared" si="0"/>
        <v>0</v>
      </c>
      <c r="N24" s="181">
        <f t="shared" si="1"/>
        <v>0</v>
      </c>
      <c r="O24" s="181">
        <f t="shared" si="2"/>
        <v>0</v>
      </c>
      <c r="P24" s="181">
        <f t="shared" si="3"/>
        <v>0</v>
      </c>
      <c r="Q24" s="181">
        <f t="shared" si="4"/>
        <v>0</v>
      </c>
      <c r="R24" s="181">
        <f t="shared" si="5"/>
        <v>0</v>
      </c>
      <c r="S24" s="181">
        <f t="shared" si="9"/>
        <v>0</v>
      </c>
      <c r="T24" s="181">
        <f t="shared" si="10"/>
        <v>0</v>
      </c>
      <c r="U24" s="181">
        <f t="shared" si="6"/>
        <v>0</v>
      </c>
      <c r="V24" s="181">
        <f t="shared" si="7"/>
        <v>0</v>
      </c>
      <c r="W24" s="181">
        <f t="shared" si="11"/>
        <v>0</v>
      </c>
      <c r="X24" s="181">
        <f t="shared" si="12"/>
        <v>0</v>
      </c>
      <c r="Y24" s="181">
        <f t="shared" si="13"/>
        <v>0</v>
      </c>
      <c r="Z24" s="181">
        <f t="shared" si="14"/>
        <v>0</v>
      </c>
      <c r="AA24" s="181">
        <f t="shared" si="15"/>
        <v>0</v>
      </c>
      <c r="AB24" s="181">
        <f t="shared" si="16"/>
        <v>0</v>
      </c>
      <c r="AC24" s="181">
        <f t="shared" si="17"/>
        <v>0</v>
      </c>
      <c r="AD24" s="181">
        <f t="shared" si="18"/>
        <v>0</v>
      </c>
    </row>
    <row r="25" spans="1:30" x14ac:dyDescent="0.15">
      <c r="A25" s="574">
        <v>4</v>
      </c>
      <c r="B25" s="178" t="s">
        <v>412</v>
      </c>
      <c r="C25" s="179" t="s">
        <v>285</v>
      </c>
      <c r="D25" s="180">
        <v>2500</v>
      </c>
      <c r="E25" s="180">
        <v>3100</v>
      </c>
      <c r="F25" s="180">
        <v>5000</v>
      </c>
      <c r="G25" s="180">
        <v>5000</v>
      </c>
      <c r="H25" s="180">
        <v>1200</v>
      </c>
      <c r="J25" s="574">
        <v>4</v>
      </c>
      <c r="K25" s="178" t="s">
        <v>412</v>
      </c>
      <c r="L25" s="181">
        <f t="shared" si="8"/>
        <v>2500</v>
      </c>
      <c r="M25" s="181">
        <f t="shared" si="0"/>
        <v>3700</v>
      </c>
      <c r="N25" s="181">
        <f t="shared" si="1"/>
        <v>4900</v>
      </c>
      <c r="O25" s="181">
        <f t="shared" si="2"/>
        <v>3100</v>
      </c>
      <c r="P25" s="181">
        <f t="shared" si="3"/>
        <v>4300</v>
      </c>
      <c r="Q25" s="181">
        <f t="shared" si="4"/>
        <v>5500</v>
      </c>
      <c r="R25" s="181">
        <f t="shared" si="5"/>
        <v>5000</v>
      </c>
      <c r="S25" s="181">
        <f t="shared" si="9"/>
        <v>6200</v>
      </c>
      <c r="T25" s="181">
        <f t="shared" si="10"/>
        <v>7400</v>
      </c>
      <c r="U25" s="181">
        <f t="shared" si="6"/>
        <v>5000</v>
      </c>
      <c r="V25" s="181">
        <f t="shared" si="7"/>
        <v>6200</v>
      </c>
      <c r="W25" s="181">
        <f t="shared" si="11"/>
        <v>7400</v>
      </c>
      <c r="X25" s="181">
        <f t="shared" si="12"/>
        <v>8100</v>
      </c>
      <c r="Y25" s="181">
        <f t="shared" si="13"/>
        <v>9300</v>
      </c>
      <c r="Z25" s="181">
        <f t="shared" si="14"/>
        <v>10500</v>
      </c>
      <c r="AA25" s="181">
        <f t="shared" si="15"/>
        <v>10000</v>
      </c>
      <c r="AB25" s="181">
        <f t="shared" si="16"/>
        <v>11200</v>
      </c>
      <c r="AC25" s="181">
        <f t="shared" si="17"/>
        <v>12400</v>
      </c>
      <c r="AD25" s="181">
        <f t="shared" si="18"/>
        <v>1200</v>
      </c>
    </row>
    <row r="26" spans="1:30" x14ac:dyDescent="0.15">
      <c r="A26" s="574"/>
      <c r="B26" s="178" t="s">
        <v>413</v>
      </c>
      <c r="C26" s="179" t="s">
        <v>285</v>
      </c>
      <c r="D26" s="180">
        <v>2500</v>
      </c>
      <c r="E26" s="180">
        <v>3100</v>
      </c>
      <c r="F26" s="180">
        <v>5000</v>
      </c>
      <c r="G26" s="180">
        <v>5000</v>
      </c>
      <c r="H26" s="180">
        <v>1200</v>
      </c>
      <c r="J26" s="574"/>
      <c r="K26" s="178" t="s">
        <v>413</v>
      </c>
      <c r="L26" s="181">
        <f t="shared" si="8"/>
        <v>2500</v>
      </c>
      <c r="M26" s="181">
        <f t="shared" si="0"/>
        <v>3700</v>
      </c>
      <c r="N26" s="181">
        <f t="shared" si="1"/>
        <v>4900</v>
      </c>
      <c r="O26" s="181">
        <f t="shared" si="2"/>
        <v>3100</v>
      </c>
      <c r="P26" s="181">
        <f t="shared" si="3"/>
        <v>4300</v>
      </c>
      <c r="Q26" s="181">
        <f t="shared" si="4"/>
        <v>5500</v>
      </c>
      <c r="R26" s="181">
        <f t="shared" si="5"/>
        <v>5000</v>
      </c>
      <c r="S26" s="181">
        <f t="shared" si="9"/>
        <v>6200</v>
      </c>
      <c r="T26" s="181">
        <f t="shared" si="10"/>
        <v>7400</v>
      </c>
      <c r="U26" s="181">
        <f t="shared" si="6"/>
        <v>5000</v>
      </c>
      <c r="V26" s="181">
        <f t="shared" si="7"/>
        <v>6200</v>
      </c>
      <c r="W26" s="181">
        <f t="shared" si="11"/>
        <v>7400</v>
      </c>
      <c r="X26" s="181">
        <f t="shared" si="12"/>
        <v>8100</v>
      </c>
      <c r="Y26" s="181">
        <f t="shared" si="13"/>
        <v>9300</v>
      </c>
      <c r="Z26" s="181">
        <f t="shared" si="14"/>
        <v>10500</v>
      </c>
      <c r="AA26" s="181">
        <f t="shared" si="15"/>
        <v>10000</v>
      </c>
      <c r="AB26" s="181">
        <f t="shared" si="16"/>
        <v>11200</v>
      </c>
      <c r="AC26" s="181">
        <f t="shared" si="17"/>
        <v>12400</v>
      </c>
      <c r="AD26" s="181">
        <f t="shared" si="18"/>
        <v>1200</v>
      </c>
    </row>
    <row r="27" spans="1:30" ht="24" x14ac:dyDescent="0.15">
      <c r="A27" s="574"/>
      <c r="B27" s="178" t="s">
        <v>414</v>
      </c>
      <c r="C27" s="182" t="s">
        <v>298</v>
      </c>
      <c r="D27" s="180">
        <v>5000</v>
      </c>
      <c r="E27" s="180">
        <v>6200</v>
      </c>
      <c r="F27" s="180">
        <v>10000</v>
      </c>
      <c r="G27" s="180">
        <v>10000</v>
      </c>
      <c r="H27" s="180">
        <v>2400</v>
      </c>
      <c r="J27" s="574"/>
      <c r="K27" s="178" t="s">
        <v>414</v>
      </c>
      <c r="L27" s="181">
        <f t="shared" si="8"/>
        <v>5000</v>
      </c>
      <c r="M27" s="181">
        <f t="shared" si="0"/>
        <v>7400</v>
      </c>
      <c r="N27" s="181">
        <f t="shared" si="1"/>
        <v>9800</v>
      </c>
      <c r="O27" s="181">
        <f t="shared" si="2"/>
        <v>6200</v>
      </c>
      <c r="P27" s="181">
        <f t="shared" si="3"/>
        <v>8600</v>
      </c>
      <c r="Q27" s="181">
        <f t="shared" si="4"/>
        <v>11000</v>
      </c>
      <c r="R27" s="181">
        <f t="shared" si="5"/>
        <v>10000</v>
      </c>
      <c r="S27" s="181">
        <f t="shared" si="9"/>
        <v>12400</v>
      </c>
      <c r="T27" s="181">
        <f t="shared" si="10"/>
        <v>14800</v>
      </c>
      <c r="U27" s="181">
        <f t="shared" si="6"/>
        <v>10000</v>
      </c>
      <c r="V27" s="181">
        <f t="shared" si="7"/>
        <v>12400</v>
      </c>
      <c r="W27" s="181">
        <f t="shared" si="11"/>
        <v>14800</v>
      </c>
      <c r="X27" s="181">
        <f t="shared" si="12"/>
        <v>16200</v>
      </c>
      <c r="Y27" s="181">
        <f t="shared" si="13"/>
        <v>18600</v>
      </c>
      <c r="Z27" s="181">
        <f t="shared" si="14"/>
        <v>21000</v>
      </c>
      <c r="AA27" s="181">
        <f t="shared" si="15"/>
        <v>20000</v>
      </c>
      <c r="AB27" s="181">
        <f t="shared" si="16"/>
        <v>22400</v>
      </c>
      <c r="AC27" s="181">
        <f t="shared" si="17"/>
        <v>24800</v>
      </c>
      <c r="AD27" s="181">
        <f t="shared" si="18"/>
        <v>2400</v>
      </c>
    </row>
    <row r="28" spans="1:30" x14ac:dyDescent="0.15">
      <c r="A28" s="574"/>
      <c r="B28" s="178" t="s">
        <v>415</v>
      </c>
      <c r="C28" s="179" t="s">
        <v>84</v>
      </c>
      <c r="D28" s="180">
        <v>0</v>
      </c>
      <c r="E28" s="180">
        <v>0</v>
      </c>
      <c r="F28" s="180">
        <v>0</v>
      </c>
      <c r="G28" s="180">
        <v>0</v>
      </c>
      <c r="H28" s="180">
        <v>0</v>
      </c>
      <c r="J28" s="574"/>
      <c r="K28" s="178" t="s">
        <v>415</v>
      </c>
      <c r="L28" s="181">
        <f t="shared" si="8"/>
        <v>0</v>
      </c>
      <c r="M28" s="181">
        <f t="shared" si="0"/>
        <v>0</v>
      </c>
      <c r="N28" s="181">
        <f t="shared" si="1"/>
        <v>0</v>
      </c>
      <c r="O28" s="181">
        <f t="shared" si="2"/>
        <v>0</v>
      </c>
      <c r="P28" s="181">
        <f t="shared" si="3"/>
        <v>0</v>
      </c>
      <c r="Q28" s="181">
        <f t="shared" si="4"/>
        <v>0</v>
      </c>
      <c r="R28" s="181">
        <f t="shared" si="5"/>
        <v>0</v>
      </c>
      <c r="S28" s="181">
        <f t="shared" si="9"/>
        <v>0</v>
      </c>
      <c r="T28" s="181">
        <f t="shared" si="10"/>
        <v>0</v>
      </c>
      <c r="U28" s="181">
        <f t="shared" si="6"/>
        <v>0</v>
      </c>
      <c r="V28" s="181">
        <f t="shared" si="7"/>
        <v>0</v>
      </c>
      <c r="W28" s="181">
        <f t="shared" si="11"/>
        <v>0</v>
      </c>
      <c r="X28" s="181">
        <f t="shared" si="12"/>
        <v>0</v>
      </c>
      <c r="Y28" s="181">
        <f t="shared" si="13"/>
        <v>0</v>
      </c>
      <c r="Z28" s="181">
        <f t="shared" si="14"/>
        <v>0</v>
      </c>
      <c r="AA28" s="181">
        <f t="shared" si="15"/>
        <v>0</v>
      </c>
      <c r="AB28" s="181">
        <f t="shared" si="16"/>
        <v>0</v>
      </c>
      <c r="AC28" s="181">
        <f t="shared" si="17"/>
        <v>0</v>
      </c>
      <c r="AD28" s="181">
        <f t="shared" si="18"/>
        <v>0</v>
      </c>
    </row>
    <row r="29" spans="1:30" x14ac:dyDescent="0.15">
      <c r="A29" s="574"/>
      <c r="B29" s="178" t="s">
        <v>416</v>
      </c>
      <c r="C29" s="179" t="s">
        <v>299</v>
      </c>
      <c r="D29" s="180">
        <v>0</v>
      </c>
      <c r="E29" s="180">
        <v>0</v>
      </c>
      <c r="F29" s="180">
        <v>0</v>
      </c>
      <c r="G29" s="180">
        <v>0</v>
      </c>
      <c r="H29" s="180">
        <v>0</v>
      </c>
      <c r="J29" s="574"/>
      <c r="K29" s="178" t="s">
        <v>416</v>
      </c>
      <c r="L29" s="181">
        <f t="shared" si="8"/>
        <v>0</v>
      </c>
      <c r="M29" s="181">
        <f t="shared" si="0"/>
        <v>0</v>
      </c>
      <c r="N29" s="181">
        <f t="shared" si="1"/>
        <v>0</v>
      </c>
      <c r="O29" s="181">
        <f t="shared" si="2"/>
        <v>0</v>
      </c>
      <c r="P29" s="181">
        <f t="shared" si="3"/>
        <v>0</v>
      </c>
      <c r="Q29" s="181">
        <f t="shared" si="4"/>
        <v>0</v>
      </c>
      <c r="R29" s="181">
        <f t="shared" si="5"/>
        <v>0</v>
      </c>
      <c r="S29" s="181">
        <f t="shared" si="9"/>
        <v>0</v>
      </c>
      <c r="T29" s="181">
        <f t="shared" si="10"/>
        <v>0</v>
      </c>
      <c r="U29" s="181">
        <f t="shared" si="6"/>
        <v>0</v>
      </c>
      <c r="V29" s="181">
        <f t="shared" si="7"/>
        <v>0</v>
      </c>
      <c r="W29" s="181">
        <f t="shared" si="11"/>
        <v>0</v>
      </c>
      <c r="X29" s="181">
        <f t="shared" si="12"/>
        <v>0</v>
      </c>
      <c r="Y29" s="181">
        <f t="shared" si="13"/>
        <v>0</v>
      </c>
      <c r="Z29" s="181">
        <f t="shared" si="14"/>
        <v>0</v>
      </c>
      <c r="AA29" s="181">
        <f t="shared" si="15"/>
        <v>0</v>
      </c>
      <c r="AB29" s="181">
        <f t="shared" si="16"/>
        <v>0</v>
      </c>
      <c r="AC29" s="181">
        <f t="shared" si="17"/>
        <v>0</v>
      </c>
      <c r="AD29" s="181">
        <f t="shared" si="18"/>
        <v>0</v>
      </c>
    </row>
    <row r="30" spans="1:30" x14ac:dyDescent="0.15">
      <c r="A30" s="574"/>
      <c r="B30" s="178" t="s">
        <v>417</v>
      </c>
      <c r="C30" s="179" t="s">
        <v>300</v>
      </c>
      <c r="D30" s="180">
        <v>0</v>
      </c>
      <c r="E30" s="180">
        <v>0</v>
      </c>
      <c r="F30" s="180">
        <v>0</v>
      </c>
      <c r="G30" s="180">
        <v>0</v>
      </c>
      <c r="H30" s="180">
        <v>0</v>
      </c>
      <c r="J30" s="574"/>
      <c r="K30" s="178" t="s">
        <v>417</v>
      </c>
      <c r="L30" s="181">
        <f t="shared" si="8"/>
        <v>0</v>
      </c>
      <c r="M30" s="181">
        <f t="shared" si="0"/>
        <v>0</v>
      </c>
      <c r="N30" s="181">
        <f t="shared" si="1"/>
        <v>0</v>
      </c>
      <c r="O30" s="181">
        <f t="shared" si="2"/>
        <v>0</v>
      </c>
      <c r="P30" s="181">
        <f t="shared" si="3"/>
        <v>0</v>
      </c>
      <c r="Q30" s="181">
        <f t="shared" si="4"/>
        <v>0</v>
      </c>
      <c r="R30" s="181">
        <f t="shared" si="5"/>
        <v>0</v>
      </c>
      <c r="S30" s="181">
        <f t="shared" si="9"/>
        <v>0</v>
      </c>
      <c r="T30" s="181">
        <f t="shared" si="10"/>
        <v>0</v>
      </c>
      <c r="U30" s="181">
        <f t="shared" si="6"/>
        <v>0</v>
      </c>
      <c r="V30" s="181">
        <f t="shared" si="7"/>
        <v>0</v>
      </c>
      <c r="W30" s="181">
        <f t="shared" si="11"/>
        <v>0</v>
      </c>
      <c r="X30" s="181">
        <f t="shared" si="12"/>
        <v>0</v>
      </c>
      <c r="Y30" s="181">
        <f t="shared" si="13"/>
        <v>0</v>
      </c>
      <c r="Z30" s="181">
        <f t="shared" si="14"/>
        <v>0</v>
      </c>
      <c r="AA30" s="181">
        <f t="shared" si="15"/>
        <v>0</v>
      </c>
      <c r="AB30" s="181">
        <f t="shared" si="16"/>
        <v>0</v>
      </c>
      <c r="AC30" s="181">
        <f t="shared" si="17"/>
        <v>0</v>
      </c>
      <c r="AD30" s="181">
        <f t="shared" si="18"/>
        <v>0</v>
      </c>
    </row>
    <row r="31" spans="1:30" x14ac:dyDescent="0.15">
      <c r="A31" s="574"/>
      <c r="B31" s="178" t="s">
        <v>418</v>
      </c>
      <c r="C31" s="179" t="s">
        <v>301</v>
      </c>
      <c r="D31" s="180">
        <v>3700</v>
      </c>
      <c r="E31" s="180">
        <v>4600</v>
      </c>
      <c r="F31" s="180">
        <v>6200</v>
      </c>
      <c r="G31" s="180">
        <v>7500</v>
      </c>
      <c r="H31" s="180">
        <v>1500</v>
      </c>
      <c r="J31" s="574"/>
      <c r="K31" s="178" t="s">
        <v>418</v>
      </c>
      <c r="L31" s="181">
        <f t="shared" si="8"/>
        <v>3700</v>
      </c>
      <c r="M31" s="181">
        <f t="shared" si="0"/>
        <v>5200</v>
      </c>
      <c r="N31" s="181">
        <f t="shared" si="1"/>
        <v>6700</v>
      </c>
      <c r="O31" s="181">
        <f t="shared" si="2"/>
        <v>4600</v>
      </c>
      <c r="P31" s="181">
        <f t="shared" si="3"/>
        <v>6100</v>
      </c>
      <c r="Q31" s="181">
        <f t="shared" si="4"/>
        <v>7600</v>
      </c>
      <c r="R31" s="181">
        <f t="shared" si="5"/>
        <v>6200</v>
      </c>
      <c r="S31" s="181">
        <f t="shared" si="9"/>
        <v>7700</v>
      </c>
      <c r="T31" s="181">
        <f t="shared" si="10"/>
        <v>9200</v>
      </c>
      <c r="U31" s="181">
        <f t="shared" si="6"/>
        <v>7500</v>
      </c>
      <c r="V31" s="181">
        <f t="shared" si="7"/>
        <v>9000</v>
      </c>
      <c r="W31" s="181">
        <f t="shared" si="11"/>
        <v>10500</v>
      </c>
      <c r="X31" s="181">
        <f t="shared" si="12"/>
        <v>10800</v>
      </c>
      <c r="Y31" s="181">
        <f t="shared" si="13"/>
        <v>12300</v>
      </c>
      <c r="Z31" s="181">
        <f t="shared" si="14"/>
        <v>13800</v>
      </c>
      <c r="AA31" s="181">
        <f t="shared" si="15"/>
        <v>13700</v>
      </c>
      <c r="AB31" s="181">
        <f t="shared" si="16"/>
        <v>15200</v>
      </c>
      <c r="AC31" s="181">
        <f t="shared" si="17"/>
        <v>16700</v>
      </c>
      <c r="AD31" s="181">
        <f t="shared" si="18"/>
        <v>1500</v>
      </c>
    </row>
    <row r="32" spans="1:30" ht="24" x14ac:dyDescent="0.15">
      <c r="A32" s="574"/>
      <c r="B32" s="178" t="s">
        <v>419</v>
      </c>
      <c r="C32" s="182" t="s">
        <v>302</v>
      </c>
      <c r="D32" s="180">
        <v>1500</v>
      </c>
      <c r="E32" s="180">
        <v>1800</v>
      </c>
      <c r="F32" s="180">
        <v>2500</v>
      </c>
      <c r="G32" s="180">
        <v>3000</v>
      </c>
      <c r="H32" s="180">
        <v>600</v>
      </c>
      <c r="J32" s="574"/>
      <c r="K32" s="178" t="s">
        <v>419</v>
      </c>
      <c r="L32" s="181">
        <f t="shared" si="8"/>
        <v>1500</v>
      </c>
      <c r="M32" s="181">
        <f t="shared" si="0"/>
        <v>2100</v>
      </c>
      <c r="N32" s="181">
        <f t="shared" si="1"/>
        <v>2700</v>
      </c>
      <c r="O32" s="181">
        <f t="shared" si="2"/>
        <v>1800</v>
      </c>
      <c r="P32" s="181">
        <f t="shared" si="3"/>
        <v>2400</v>
      </c>
      <c r="Q32" s="181">
        <f t="shared" si="4"/>
        <v>3000</v>
      </c>
      <c r="R32" s="181">
        <f t="shared" si="5"/>
        <v>2500</v>
      </c>
      <c r="S32" s="181">
        <f t="shared" si="9"/>
        <v>3100</v>
      </c>
      <c r="T32" s="181">
        <f t="shared" si="10"/>
        <v>3700</v>
      </c>
      <c r="U32" s="181">
        <f t="shared" si="6"/>
        <v>3000</v>
      </c>
      <c r="V32" s="181">
        <f t="shared" si="7"/>
        <v>3600</v>
      </c>
      <c r="W32" s="181">
        <f t="shared" si="11"/>
        <v>4200</v>
      </c>
      <c r="X32" s="181">
        <f t="shared" si="12"/>
        <v>4300</v>
      </c>
      <c r="Y32" s="181">
        <f t="shared" si="13"/>
        <v>4900</v>
      </c>
      <c r="Z32" s="181">
        <f t="shared" si="14"/>
        <v>5500</v>
      </c>
      <c r="AA32" s="181">
        <f t="shared" si="15"/>
        <v>5500</v>
      </c>
      <c r="AB32" s="181">
        <f t="shared" si="16"/>
        <v>6100</v>
      </c>
      <c r="AC32" s="181">
        <f t="shared" si="17"/>
        <v>6700</v>
      </c>
      <c r="AD32" s="181">
        <f t="shared" si="18"/>
        <v>600</v>
      </c>
    </row>
    <row r="33" spans="1:30" ht="24" x14ac:dyDescent="0.15">
      <c r="A33" s="574"/>
      <c r="B33" s="178" t="s">
        <v>420</v>
      </c>
      <c r="C33" s="182" t="s">
        <v>303</v>
      </c>
      <c r="D33" s="180">
        <v>1500</v>
      </c>
      <c r="E33" s="180">
        <v>1800</v>
      </c>
      <c r="F33" s="180">
        <v>2500</v>
      </c>
      <c r="G33" s="180">
        <v>3000</v>
      </c>
      <c r="H33" s="180">
        <v>600</v>
      </c>
      <c r="J33" s="574"/>
      <c r="K33" s="178" t="s">
        <v>420</v>
      </c>
      <c r="L33" s="181">
        <f t="shared" si="8"/>
        <v>1500</v>
      </c>
      <c r="M33" s="181">
        <f t="shared" si="0"/>
        <v>2100</v>
      </c>
      <c r="N33" s="181">
        <f t="shared" si="1"/>
        <v>2700</v>
      </c>
      <c r="O33" s="181">
        <f t="shared" si="2"/>
        <v>1800</v>
      </c>
      <c r="P33" s="181">
        <f t="shared" si="3"/>
        <v>2400</v>
      </c>
      <c r="Q33" s="181">
        <f t="shared" si="4"/>
        <v>3000</v>
      </c>
      <c r="R33" s="181">
        <f t="shared" si="5"/>
        <v>2500</v>
      </c>
      <c r="S33" s="181">
        <f t="shared" si="9"/>
        <v>3100</v>
      </c>
      <c r="T33" s="181">
        <f t="shared" si="10"/>
        <v>3700</v>
      </c>
      <c r="U33" s="181">
        <f t="shared" si="6"/>
        <v>3000</v>
      </c>
      <c r="V33" s="181">
        <f t="shared" si="7"/>
        <v>3600</v>
      </c>
      <c r="W33" s="181">
        <f t="shared" si="11"/>
        <v>4200</v>
      </c>
      <c r="X33" s="181">
        <f t="shared" si="12"/>
        <v>4300</v>
      </c>
      <c r="Y33" s="181">
        <f t="shared" si="13"/>
        <v>4900</v>
      </c>
      <c r="Z33" s="181">
        <f t="shared" si="14"/>
        <v>5500</v>
      </c>
      <c r="AA33" s="181">
        <f t="shared" si="15"/>
        <v>5500</v>
      </c>
      <c r="AB33" s="181">
        <f t="shared" si="16"/>
        <v>6100</v>
      </c>
      <c r="AC33" s="181">
        <f t="shared" si="17"/>
        <v>6700</v>
      </c>
      <c r="AD33" s="181">
        <f t="shared" si="18"/>
        <v>600</v>
      </c>
    </row>
    <row r="34" spans="1:30" ht="24" x14ac:dyDescent="0.15">
      <c r="A34" s="574"/>
      <c r="B34" s="178" t="s">
        <v>421</v>
      </c>
      <c r="C34" s="182" t="s">
        <v>302</v>
      </c>
      <c r="D34" s="180">
        <v>1500</v>
      </c>
      <c r="E34" s="180">
        <v>1800</v>
      </c>
      <c r="F34" s="180">
        <v>2500</v>
      </c>
      <c r="G34" s="180">
        <v>3000</v>
      </c>
      <c r="H34" s="180">
        <v>600</v>
      </c>
      <c r="J34" s="574"/>
      <c r="K34" s="178" t="s">
        <v>421</v>
      </c>
      <c r="L34" s="181">
        <f t="shared" si="8"/>
        <v>1500</v>
      </c>
      <c r="M34" s="181">
        <f t="shared" si="0"/>
        <v>2100</v>
      </c>
      <c r="N34" s="181">
        <f t="shared" si="1"/>
        <v>2700</v>
      </c>
      <c r="O34" s="181">
        <f t="shared" si="2"/>
        <v>1800</v>
      </c>
      <c r="P34" s="181">
        <f t="shared" si="3"/>
        <v>2400</v>
      </c>
      <c r="Q34" s="181">
        <f t="shared" si="4"/>
        <v>3000</v>
      </c>
      <c r="R34" s="181">
        <f t="shared" si="5"/>
        <v>2500</v>
      </c>
      <c r="S34" s="181">
        <f t="shared" si="9"/>
        <v>3100</v>
      </c>
      <c r="T34" s="181">
        <f t="shared" si="10"/>
        <v>3700</v>
      </c>
      <c r="U34" s="181">
        <f t="shared" si="6"/>
        <v>3000</v>
      </c>
      <c r="V34" s="181">
        <f t="shared" si="7"/>
        <v>3600</v>
      </c>
      <c r="W34" s="181">
        <f t="shared" si="11"/>
        <v>4200</v>
      </c>
      <c r="X34" s="181">
        <f t="shared" si="12"/>
        <v>4300</v>
      </c>
      <c r="Y34" s="181">
        <f t="shared" si="13"/>
        <v>4900</v>
      </c>
      <c r="Z34" s="181">
        <f t="shared" si="14"/>
        <v>5500</v>
      </c>
      <c r="AA34" s="181">
        <f t="shared" si="15"/>
        <v>5500</v>
      </c>
      <c r="AB34" s="181">
        <f t="shared" si="16"/>
        <v>6100</v>
      </c>
      <c r="AC34" s="181">
        <f t="shared" si="17"/>
        <v>6700</v>
      </c>
      <c r="AD34" s="181">
        <f t="shared" si="18"/>
        <v>600</v>
      </c>
    </row>
    <row r="35" spans="1:30" x14ac:dyDescent="0.15">
      <c r="A35" s="574"/>
      <c r="B35" s="178" t="s">
        <v>422</v>
      </c>
      <c r="C35" s="179" t="s">
        <v>289</v>
      </c>
      <c r="D35" s="183">
        <v>0</v>
      </c>
      <c r="E35" s="183">
        <v>0</v>
      </c>
      <c r="F35" s="183">
        <v>0</v>
      </c>
      <c r="G35" s="183">
        <v>0</v>
      </c>
      <c r="H35" s="183">
        <v>0</v>
      </c>
      <c r="J35" s="574"/>
      <c r="K35" s="178" t="s">
        <v>422</v>
      </c>
      <c r="L35" s="181">
        <f t="shared" si="8"/>
        <v>0</v>
      </c>
      <c r="M35" s="181">
        <f t="shared" si="0"/>
        <v>0</v>
      </c>
      <c r="N35" s="181">
        <f t="shared" si="1"/>
        <v>0</v>
      </c>
      <c r="O35" s="181">
        <f t="shared" si="2"/>
        <v>0</v>
      </c>
      <c r="P35" s="181">
        <f t="shared" si="3"/>
        <v>0</v>
      </c>
      <c r="Q35" s="181">
        <f t="shared" si="4"/>
        <v>0</v>
      </c>
      <c r="R35" s="181">
        <f t="shared" si="5"/>
        <v>0</v>
      </c>
      <c r="S35" s="181">
        <f t="shared" si="9"/>
        <v>0</v>
      </c>
      <c r="T35" s="181">
        <f t="shared" si="10"/>
        <v>0</v>
      </c>
      <c r="U35" s="181">
        <f t="shared" si="6"/>
        <v>0</v>
      </c>
      <c r="V35" s="181">
        <f t="shared" si="7"/>
        <v>0</v>
      </c>
      <c r="W35" s="181">
        <f t="shared" si="11"/>
        <v>0</v>
      </c>
      <c r="X35" s="181">
        <f t="shared" si="12"/>
        <v>0</v>
      </c>
      <c r="Y35" s="181">
        <f t="shared" si="13"/>
        <v>0</v>
      </c>
      <c r="Z35" s="181">
        <f t="shared" si="14"/>
        <v>0</v>
      </c>
      <c r="AA35" s="181">
        <f t="shared" si="15"/>
        <v>0</v>
      </c>
      <c r="AB35" s="181">
        <f t="shared" si="16"/>
        <v>0</v>
      </c>
      <c r="AC35" s="181">
        <f t="shared" si="17"/>
        <v>0</v>
      </c>
      <c r="AD35" s="181">
        <f t="shared" si="18"/>
        <v>0</v>
      </c>
    </row>
    <row r="36" spans="1:30" x14ac:dyDescent="0.15">
      <c r="A36" s="184"/>
      <c r="B36" s="185"/>
      <c r="C36" s="186"/>
      <c r="D36" s="187"/>
      <c r="E36" s="187"/>
      <c r="F36" s="187"/>
      <c r="G36" s="187"/>
      <c r="H36" s="187"/>
      <c r="J36" s="184"/>
      <c r="K36" s="185"/>
      <c r="L36" s="188"/>
      <c r="M36" s="188"/>
      <c r="N36" s="188"/>
      <c r="O36" s="188"/>
      <c r="P36" s="188"/>
      <c r="Q36" s="188"/>
      <c r="R36" s="188"/>
      <c r="S36" s="188"/>
      <c r="T36" s="188"/>
      <c r="U36" s="188"/>
      <c r="V36" s="188"/>
      <c r="W36" s="188"/>
      <c r="X36" s="188"/>
      <c r="Y36" s="188"/>
      <c r="Z36" s="188"/>
      <c r="AA36" s="188"/>
      <c r="AB36" s="188"/>
      <c r="AC36" s="188"/>
      <c r="AD36" s="188"/>
    </row>
    <row r="37" spans="1:30" ht="15" customHeight="1" x14ac:dyDescent="0.15">
      <c r="A37" s="575" t="s">
        <v>304</v>
      </c>
      <c r="B37" s="575"/>
      <c r="C37" s="575"/>
      <c r="D37" s="575"/>
      <c r="E37" s="575"/>
      <c r="F37" s="575"/>
      <c r="G37" s="575"/>
      <c r="H37" s="170" t="s">
        <v>268</v>
      </c>
      <c r="K37" s="168" t="s">
        <v>305</v>
      </c>
      <c r="L37" s="171" t="s">
        <v>175</v>
      </c>
      <c r="M37" s="171" t="s">
        <v>176</v>
      </c>
      <c r="N37" s="171" t="s">
        <v>177</v>
      </c>
      <c r="O37" s="171" t="s">
        <v>178</v>
      </c>
      <c r="P37" s="171" t="s">
        <v>179</v>
      </c>
      <c r="Q37" s="171" t="s">
        <v>180</v>
      </c>
      <c r="R37" s="171" t="s">
        <v>181</v>
      </c>
      <c r="S37" s="171" t="s">
        <v>182</v>
      </c>
      <c r="T37" s="171" t="s">
        <v>183</v>
      </c>
      <c r="U37" s="171" t="s">
        <v>184</v>
      </c>
      <c r="V37" s="171" t="s">
        <v>185</v>
      </c>
      <c r="W37" s="171" t="s">
        <v>186</v>
      </c>
      <c r="X37" s="171" t="s">
        <v>187</v>
      </c>
      <c r="Y37" s="171" t="s">
        <v>188</v>
      </c>
      <c r="Z37" s="171" t="s">
        <v>189</v>
      </c>
      <c r="AA37" s="171" t="s">
        <v>249</v>
      </c>
      <c r="AB37" s="171" t="s">
        <v>247</v>
      </c>
      <c r="AC37" s="171" t="s">
        <v>270</v>
      </c>
      <c r="AD37" s="171" t="s">
        <v>193</v>
      </c>
    </row>
    <row r="38" spans="1:30" s="175" customFormat="1" ht="40.5" x14ac:dyDescent="0.15">
      <c r="A38" s="172" t="s">
        <v>271</v>
      </c>
      <c r="B38" s="172" t="s">
        <v>71</v>
      </c>
      <c r="C38" s="172" t="s">
        <v>70</v>
      </c>
      <c r="D38" s="173" t="s">
        <v>306</v>
      </c>
      <c r="E38" s="173" t="s">
        <v>307</v>
      </c>
      <c r="F38" s="173" t="s">
        <v>308</v>
      </c>
      <c r="G38" s="173" t="s">
        <v>309</v>
      </c>
      <c r="H38" s="174" t="s">
        <v>310</v>
      </c>
      <c r="J38" s="172" t="s">
        <v>271</v>
      </c>
      <c r="K38" s="172" t="s">
        <v>71</v>
      </c>
      <c r="L38" s="176" t="s">
        <v>272</v>
      </c>
      <c r="M38" s="176" t="s">
        <v>273</v>
      </c>
      <c r="N38" s="176" t="s">
        <v>274</v>
      </c>
      <c r="O38" s="176" t="s">
        <v>275</v>
      </c>
      <c r="P38" s="176" t="s">
        <v>276</v>
      </c>
      <c r="Q38" s="176" t="s">
        <v>277</v>
      </c>
      <c r="R38" s="176" t="s">
        <v>201</v>
      </c>
      <c r="S38" s="176" t="s">
        <v>278</v>
      </c>
      <c r="T38" s="176" t="s">
        <v>279</v>
      </c>
      <c r="U38" s="176" t="s">
        <v>204</v>
      </c>
      <c r="V38" s="176" t="s">
        <v>280</v>
      </c>
      <c r="W38" s="176" t="s">
        <v>281</v>
      </c>
      <c r="X38" s="176" t="s">
        <v>207</v>
      </c>
      <c r="Y38" s="176" t="s">
        <v>208</v>
      </c>
      <c r="Z38" s="176" t="s">
        <v>209</v>
      </c>
      <c r="AA38" s="176" t="s">
        <v>282</v>
      </c>
      <c r="AB38" s="176" t="s">
        <v>283</v>
      </c>
      <c r="AC38" s="176" t="s">
        <v>284</v>
      </c>
      <c r="AD38" s="176" t="s">
        <v>213</v>
      </c>
    </row>
    <row r="39" spans="1:30" x14ac:dyDescent="0.15">
      <c r="A39" s="576">
        <v>1</v>
      </c>
      <c r="B39" s="178" t="s">
        <v>391</v>
      </c>
      <c r="C39" s="179" t="s">
        <v>285</v>
      </c>
      <c r="D39" s="189">
        <f>ROUNDDOWN(D4/3,-2)</f>
        <v>1200</v>
      </c>
      <c r="E39" s="189">
        <f>ROUNDDOWN(E4/3,-2)</f>
        <v>1500</v>
      </c>
      <c r="F39" s="189">
        <f>ROUNDDOWN(F4/3,-2)</f>
        <v>2000</v>
      </c>
      <c r="G39" s="189">
        <f>ROUNDDOWN(G4/3,-2)</f>
        <v>2500</v>
      </c>
      <c r="H39" s="189">
        <f>ROUNDDOWN(H4/3,-2)</f>
        <v>500</v>
      </c>
      <c r="J39" s="576">
        <v>1</v>
      </c>
      <c r="K39" s="178" t="s">
        <v>391</v>
      </c>
      <c r="L39" s="181">
        <f>D39</f>
        <v>1200</v>
      </c>
      <c r="M39" s="181">
        <f t="shared" ref="M39:M70" si="19">D39+H39</f>
        <v>1700</v>
      </c>
      <c r="N39" s="181">
        <f t="shared" ref="N39:N70" si="20">D39+2*H39</f>
        <v>2200</v>
      </c>
      <c r="O39" s="181">
        <f t="shared" ref="O39:O70" si="21">E39</f>
        <v>1500</v>
      </c>
      <c r="P39" s="181">
        <f t="shared" ref="P39:P70" si="22">E39+H39</f>
        <v>2000</v>
      </c>
      <c r="Q39" s="181">
        <f t="shared" ref="Q39:Q70" si="23">E39+2*H39</f>
        <v>2500</v>
      </c>
      <c r="R39" s="181">
        <f t="shared" ref="R39:R70" si="24">F39</f>
        <v>2000</v>
      </c>
      <c r="S39" s="181">
        <f>F39+H39</f>
        <v>2500</v>
      </c>
      <c r="T39" s="181">
        <f>F39+2*H39</f>
        <v>3000</v>
      </c>
      <c r="U39" s="181">
        <f t="shared" ref="U39:U70" si="25">G39</f>
        <v>2500</v>
      </c>
      <c r="V39" s="181">
        <f t="shared" ref="V39:V70" si="26">G39+H39</f>
        <v>3000</v>
      </c>
      <c r="W39" s="181">
        <f>G39+2*H39</f>
        <v>3500</v>
      </c>
      <c r="X39" s="181">
        <f>E39+F39</f>
        <v>3500</v>
      </c>
      <c r="Y39" s="181">
        <f>E39+F39+H39</f>
        <v>4000</v>
      </c>
      <c r="Z39" s="181">
        <f>E39+F39+2*H39</f>
        <v>4500</v>
      </c>
      <c r="AA39" s="181">
        <f>F39+G39</f>
        <v>4500</v>
      </c>
      <c r="AB39" s="181">
        <f>F39+G39+H39</f>
        <v>5000</v>
      </c>
      <c r="AC39" s="181">
        <f>F39+G39+2*H39</f>
        <v>5500</v>
      </c>
      <c r="AD39" s="181">
        <f>H39</f>
        <v>500</v>
      </c>
    </row>
    <row r="40" spans="1:30" ht="24" x14ac:dyDescent="0.15">
      <c r="A40" s="576"/>
      <c r="B40" s="178" t="s">
        <v>392</v>
      </c>
      <c r="C40" s="190" t="s">
        <v>286</v>
      </c>
      <c r="D40" s="189">
        <f t="shared" ref="D40:H55" si="27">ROUNDDOWN(D5/3,-2)</f>
        <v>500</v>
      </c>
      <c r="E40" s="189">
        <f t="shared" si="27"/>
        <v>600</v>
      </c>
      <c r="F40" s="189">
        <f t="shared" si="27"/>
        <v>800</v>
      </c>
      <c r="G40" s="189">
        <f t="shared" si="27"/>
        <v>1000</v>
      </c>
      <c r="H40" s="189">
        <f t="shared" si="27"/>
        <v>200</v>
      </c>
      <c r="J40" s="576"/>
      <c r="K40" s="178" t="s">
        <v>392</v>
      </c>
      <c r="L40" s="181">
        <f t="shared" ref="L40:L70" si="28">D40</f>
        <v>500</v>
      </c>
      <c r="M40" s="181">
        <f t="shared" si="19"/>
        <v>700</v>
      </c>
      <c r="N40" s="181">
        <f t="shared" si="20"/>
        <v>900</v>
      </c>
      <c r="O40" s="181">
        <f t="shared" si="21"/>
        <v>600</v>
      </c>
      <c r="P40" s="181">
        <f t="shared" si="22"/>
        <v>800</v>
      </c>
      <c r="Q40" s="181">
        <f t="shared" si="23"/>
        <v>1000</v>
      </c>
      <c r="R40" s="181">
        <f t="shared" si="24"/>
        <v>800</v>
      </c>
      <c r="S40" s="181">
        <f t="shared" ref="S40:S70" si="29">F40+H40</f>
        <v>1000</v>
      </c>
      <c r="T40" s="181">
        <f t="shared" ref="T40:T70" si="30">F40+2*H40</f>
        <v>1200</v>
      </c>
      <c r="U40" s="181">
        <f t="shared" si="25"/>
        <v>1000</v>
      </c>
      <c r="V40" s="181">
        <f t="shared" si="26"/>
        <v>1200</v>
      </c>
      <c r="W40" s="181">
        <f t="shared" ref="W40:W70" si="31">G40+2*H40</f>
        <v>1400</v>
      </c>
      <c r="X40" s="181">
        <f t="shared" ref="X40:X70" si="32">E40+F40</f>
        <v>1400</v>
      </c>
      <c r="Y40" s="181">
        <f t="shared" ref="Y40:Y70" si="33">E40+F40+H40</f>
        <v>1600</v>
      </c>
      <c r="Z40" s="181">
        <f t="shared" ref="Z40:Z70" si="34">E40+F40+2*H40</f>
        <v>1800</v>
      </c>
      <c r="AA40" s="181">
        <f t="shared" ref="AA40:AA70" si="35">F40+G40</f>
        <v>1800</v>
      </c>
      <c r="AB40" s="181">
        <f t="shared" ref="AB40:AB70" si="36">F40+G40+H40</f>
        <v>2000</v>
      </c>
      <c r="AC40" s="181">
        <f t="shared" ref="AC40:AC70" si="37">F40+G40+2*H40</f>
        <v>2200</v>
      </c>
      <c r="AD40" s="181">
        <f t="shared" ref="AD40:AD70" si="38">H40</f>
        <v>200</v>
      </c>
    </row>
    <row r="41" spans="1:30" ht="24" x14ac:dyDescent="0.15">
      <c r="A41" s="576"/>
      <c r="B41" s="178" t="s">
        <v>393</v>
      </c>
      <c r="C41" s="190" t="s">
        <v>286</v>
      </c>
      <c r="D41" s="189">
        <f t="shared" si="27"/>
        <v>500</v>
      </c>
      <c r="E41" s="189">
        <f t="shared" si="27"/>
        <v>600</v>
      </c>
      <c r="F41" s="189">
        <f t="shared" si="27"/>
        <v>800</v>
      </c>
      <c r="G41" s="189">
        <f t="shared" si="27"/>
        <v>1000</v>
      </c>
      <c r="H41" s="189">
        <f t="shared" si="27"/>
        <v>200</v>
      </c>
      <c r="J41" s="576"/>
      <c r="K41" s="178" t="s">
        <v>393</v>
      </c>
      <c r="L41" s="181">
        <f t="shared" si="28"/>
        <v>500</v>
      </c>
      <c r="M41" s="181">
        <f t="shared" si="19"/>
        <v>700</v>
      </c>
      <c r="N41" s="181">
        <f t="shared" si="20"/>
        <v>900</v>
      </c>
      <c r="O41" s="181">
        <f t="shared" si="21"/>
        <v>600</v>
      </c>
      <c r="P41" s="181">
        <f t="shared" si="22"/>
        <v>800</v>
      </c>
      <c r="Q41" s="181">
        <f t="shared" si="23"/>
        <v>1000</v>
      </c>
      <c r="R41" s="181">
        <f t="shared" si="24"/>
        <v>800</v>
      </c>
      <c r="S41" s="181">
        <f t="shared" si="29"/>
        <v>1000</v>
      </c>
      <c r="T41" s="181">
        <f t="shared" si="30"/>
        <v>1200</v>
      </c>
      <c r="U41" s="181">
        <f t="shared" si="25"/>
        <v>1000</v>
      </c>
      <c r="V41" s="181">
        <f t="shared" si="26"/>
        <v>1200</v>
      </c>
      <c r="W41" s="181">
        <f t="shared" si="31"/>
        <v>1400</v>
      </c>
      <c r="X41" s="181">
        <f t="shared" si="32"/>
        <v>1400</v>
      </c>
      <c r="Y41" s="181">
        <f t="shared" si="33"/>
        <v>1600</v>
      </c>
      <c r="Z41" s="181">
        <f t="shared" si="34"/>
        <v>1800</v>
      </c>
      <c r="AA41" s="181">
        <f t="shared" si="35"/>
        <v>1800</v>
      </c>
      <c r="AB41" s="181">
        <f t="shared" si="36"/>
        <v>2000</v>
      </c>
      <c r="AC41" s="181">
        <f t="shared" si="37"/>
        <v>2200</v>
      </c>
      <c r="AD41" s="181">
        <f t="shared" si="38"/>
        <v>200</v>
      </c>
    </row>
    <row r="42" spans="1:30" ht="21" x14ac:dyDescent="0.15">
      <c r="A42" s="576"/>
      <c r="B42" s="178" t="s">
        <v>394</v>
      </c>
      <c r="C42" s="179" t="s">
        <v>287</v>
      </c>
      <c r="D42" s="189">
        <f>D40+D41</f>
        <v>1000</v>
      </c>
      <c r="E42" s="189">
        <f t="shared" ref="E42:H42" si="39">E40+E41</f>
        <v>1200</v>
      </c>
      <c r="F42" s="189">
        <f t="shared" si="39"/>
        <v>1600</v>
      </c>
      <c r="G42" s="189">
        <f t="shared" si="39"/>
        <v>2000</v>
      </c>
      <c r="H42" s="189">
        <f t="shared" si="39"/>
        <v>400</v>
      </c>
      <c r="J42" s="576"/>
      <c r="K42" s="178" t="s">
        <v>394</v>
      </c>
      <c r="L42" s="181">
        <f t="shared" si="28"/>
        <v>1000</v>
      </c>
      <c r="M42" s="181">
        <f t="shared" si="19"/>
        <v>1400</v>
      </c>
      <c r="N42" s="181">
        <f t="shared" si="20"/>
        <v>1800</v>
      </c>
      <c r="O42" s="181">
        <f t="shared" si="21"/>
        <v>1200</v>
      </c>
      <c r="P42" s="181">
        <f t="shared" si="22"/>
        <v>1600</v>
      </c>
      <c r="Q42" s="181">
        <f t="shared" si="23"/>
        <v>2000</v>
      </c>
      <c r="R42" s="181">
        <f t="shared" si="24"/>
        <v>1600</v>
      </c>
      <c r="S42" s="181">
        <f t="shared" si="29"/>
        <v>2000</v>
      </c>
      <c r="T42" s="181">
        <f t="shared" si="30"/>
        <v>2400</v>
      </c>
      <c r="U42" s="181">
        <f t="shared" si="25"/>
        <v>2000</v>
      </c>
      <c r="V42" s="181">
        <f t="shared" si="26"/>
        <v>2400</v>
      </c>
      <c r="W42" s="181">
        <f t="shared" si="31"/>
        <v>2800</v>
      </c>
      <c r="X42" s="181">
        <f t="shared" si="32"/>
        <v>2800</v>
      </c>
      <c r="Y42" s="181">
        <f t="shared" si="33"/>
        <v>3200</v>
      </c>
      <c r="Z42" s="181">
        <f t="shared" si="34"/>
        <v>3600</v>
      </c>
      <c r="AA42" s="181">
        <f>F42+G42</f>
        <v>3600</v>
      </c>
      <c r="AB42" s="181">
        <f t="shared" si="36"/>
        <v>4000</v>
      </c>
      <c r="AC42" s="181">
        <f t="shared" si="37"/>
        <v>4400</v>
      </c>
      <c r="AD42" s="181">
        <f t="shared" si="38"/>
        <v>400</v>
      </c>
    </row>
    <row r="43" spans="1:30" x14ac:dyDescent="0.15">
      <c r="A43" s="576"/>
      <c r="B43" s="178" t="s">
        <v>395</v>
      </c>
      <c r="C43" s="190" t="s">
        <v>288</v>
      </c>
      <c r="D43" s="189">
        <f t="shared" si="27"/>
        <v>0</v>
      </c>
      <c r="E43" s="189">
        <f t="shared" si="27"/>
        <v>0</v>
      </c>
      <c r="F43" s="189">
        <f t="shared" si="27"/>
        <v>0</v>
      </c>
      <c r="G43" s="189">
        <f t="shared" si="27"/>
        <v>0</v>
      </c>
      <c r="H43" s="189">
        <f t="shared" si="27"/>
        <v>0</v>
      </c>
      <c r="J43" s="576"/>
      <c r="K43" s="178" t="s">
        <v>395</v>
      </c>
      <c r="L43" s="181">
        <f t="shared" si="28"/>
        <v>0</v>
      </c>
      <c r="M43" s="181">
        <f t="shared" si="19"/>
        <v>0</v>
      </c>
      <c r="N43" s="181">
        <f t="shared" si="20"/>
        <v>0</v>
      </c>
      <c r="O43" s="181">
        <f t="shared" si="21"/>
        <v>0</v>
      </c>
      <c r="P43" s="181">
        <f t="shared" si="22"/>
        <v>0</v>
      </c>
      <c r="Q43" s="181">
        <f t="shared" si="23"/>
        <v>0</v>
      </c>
      <c r="R43" s="181">
        <f t="shared" si="24"/>
        <v>0</v>
      </c>
      <c r="S43" s="181">
        <f t="shared" si="29"/>
        <v>0</v>
      </c>
      <c r="T43" s="181">
        <f t="shared" si="30"/>
        <v>0</v>
      </c>
      <c r="U43" s="181">
        <f t="shared" si="25"/>
        <v>0</v>
      </c>
      <c r="V43" s="181">
        <f t="shared" si="26"/>
        <v>0</v>
      </c>
      <c r="W43" s="181">
        <f t="shared" si="31"/>
        <v>0</v>
      </c>
      <c r="X43" s="181">
        <f t="shared" si="32"/>
        <v>0</v>
      </c>
      <c r="Y43" s="181">
        <f t="shared" si="33"/>
        <v>0</v>
      </c>
      <c r="Z43" s="181">
        <f t="shared" si="34"/>
        <v>0</v>
      </c>
      <c r="AA43" s="181">
        <f t="shared" si="35"/>
        <v>0</v>
      </c>
      <c r="AB43" s="181">
        <f t="shared" si="36"/>
        <v>0</v>
      </c>
      <c r="AC43" s="181">
        <f t="shared" si="37"/>
        <v>0</v>
      </c>
      <c r="AD43" s="181">
        <f t="shared" si="38"/>
        <v>0</v>
      </c>
    </row>
    <row r="44" spans="1:30" x14ac:dyDescent="0.15">
      <c r="A44" s="576"/>
      <c r="B44" s="178" t="s">
        <v>396</v>
      </c>
      <c r="C44" s="179" t="s">
        <v>289</v>
      </c>
      <c r="D44" s="189">
        <f t="shared" si="27"/>
        <v>0</v>
      </c>
      <c r="E44" s="189">
        <f t="shared" si="27"/>
        <v>0</v>
      </c>
      <c r="F44" s="189">
        <f t="shared" si="27"/>
        <v>0</v>
      </c>
      <c r="G44" s="189">
        <f t="shared" si="27"/>
        <v>0</v>
      </c>
      <c r="H44" s="189">
        <f t="shared" si="27"/>
        <v>0</v>
      </c>
      <c r="J44" s="576"/>
      <c r="K44" s="178" t="s">
        <v>396</v>
      </c>
      <c r="L44" s="181">
        <f t="shared" si="28"/>
        <v>0</v>
      </c>
      <c r="M44" s="181">
        <f t="shared" si="19"/>
        <v>0</v>
      </c>
      <c r="N44" s="181">
        <f t="shared" si="20"/>
        <v>0</v>
      </c>
      <c r="O44" s="181">
        <f t="shared" si="21"/>
        <v>0</v>
      </c>
      <c r="P44" s="181">
        <f t="shared" si="22"/>
        <v>0</v>
      </c>
      <c r="Q44" s="181">
        <f t="shared" si="23"/>
        <v>0</v>
      </c>
      <c r="R44" s="181">
        <f t="shared" si="24"/>
        <v>0</v>
      </c>
      <c r="S44" s="181">
        <f t="shared" si="29"/>
        <v>0</v>
      </c>
      <c r="T44" s="181">
        <f t="shared" si="30"/>
        <v>0</v>
      </c>
      <c r="U44" s="181">
        <f t="shared" si="25"/>
        <v>0</v>
      </c>
      <c r="V44" s="181">
        <f t="shared" si="26"/>
        <v>0</v>
      </c>
      <c r="W44" s="181">
        <f t="shared" si="31"/>
        <v>0</v>
      </c>
      <c r="X44" s="181">
        <f t="shared" si="32"/>
        <v>0</v>
      </c>
      <c r="Y44" s="181">
        <f t="shared" si="33"/>
        <v>0</v>
      </c>
      <c r="Z44" s="181">
        <f t="shared" si="34"/>
        <v>0</v>
      </c>
      <c r="AA44" s="181">
        <f t="shared" si="35"/>
        <v>0</v>
      </c>
      <c r="AB44" s="181">
        <f t="shared" si="36"/>
        <v>0</v>
      </c>
      <c r="AC44" s="181">
        <f t="shared" si="37"/>
        <v>0</v>
      </c>
      <c r="AD44" s="181">
        <f t="shared" si="38"/>
        <v>0</v>
      </c>
    </row>
    <row r="45" spans="1:30" x14ac:dyDescent="0.15">
      <c r="A45" s="576">
        <v>2</v>
      </c>
      <c r="B45" s="178" t="s">
        <v>397</v>
      </c>
      <c r="C45" s="179" t="s">
        <v>290</v>
      </c>
      <c r="D45" s="189">
        <f t="shared" si="27"/>
        <v>600</v>
      </c>
      <c r="E45" s="189">
        <f t="shared" si="27"/>
        <v>700</v>
      </c>
      <c r="F45" s="189">
        <f t="shared" si="27"/>
        <v>1200</v>
      </c>
      <c r="G45" s="189">
        <f t="shared" si="27"/>
        <v>1100</v>
      </c>
      <c r="H45" s="189">
        <f t="shared" si="27"/>
        <v>300</v>
      </c>
      <c r="J45" s="576">
        <v>2</v>
      </c>
      <c r="K45" s="178" t="s">
        <v>397</v>
      </c>
      <c r="L45" s="181">
        <f t="shared" si="28"/>
        <v>600</v>
      </c>
      <c r="M45" s="181">
        <f t="shared" si="19"/>
        <v>900</v>
      </c>
      <c r="N45" s="181">
        <f t="shared" si="20"/>
        <v>1200</v>
      </c>
      <c r="O45" s="181">
        <f t="shared" si="21"/>
        <v>700</v>
      </c>
      <c r="P45" s="181">
        <f t="shared" si="22"/>
        <v>1000</v>
      </c>
      <c r="Q45" s="181">
        <f t="shared" si="23"/>
        <v>1300</v>
      </c>
      <c r="R45" s="181">
        <f t="shared" si="24"/>
        <v>1200</v>
      </c>
      <c r="S45" s="181">
        <f t="shared" si="29"/>
        <v>1500</v>
      </c>
      <c r="T45" s="181">
        <f t="shared" si="30"/>
        <v>1800</v>
      </c>
      <c r="U45" s="181">
        <f t="shared" si="25"/>
        <v>1100</v>
      </c>
      <c r="V45" s="181">
        <f t="shared" si="26"/>
        <v>1400</v>
      </c>
      <c r="W45" s="181">
        <f t="shared" si="31"/>
        <v>1700</v>
      </c>
      <c r="X45" s="181">
        <f t="shared" si="32"/>
        <v>1900</v>
      </c>
      <c r="Y45" s="181">
        <f t="shared" si="33"/>
        <v>2200</v>
      </c>
      <c r="Z45" s="181">
        <f t="shared" si="34"/>
        <v>2500</v>
      </c>
      <c r="AA45" s="181">
        <f t="shared" si="35"/>
        <v>2300</v>
      </c>
      <c r="AB45" s="181">
        <f t="shared" si="36"/>
        <v>2600</v>
      </c>
      <c r="AC45" s="181">
        <f t="shared" si="37"/>
        <v>2900</v>
      </c>
      <c r="AD45" s="181">
        <f t="shared" si="38"/>
        <v>300</v>
      </c>
    </row>
    <row r="46" spans="1:30" x14ac:dyDescent="0.15">
      <c r="A46" s="576"/>
      <c r="B46" s="178" t="s">
        <v>398</v>
      </c>
      <c r="C46" s="179" t="s">
        <v>291</v>
      </c>
      <c r="D46" s="189">
        <f t="shared" si="27"/>
        <v>1200</v>
      </c>
      <c r="E46" s="189">
        <f t="shared" si="27"/>
        <v>1500</v>
      </c>
      <c r="F46" s="189">
        <f t="shared" si="27"/>
        <v>2000</v>
      </c>
      <c r="G46" s="189">
        <f t="shared" si="27"/>
        <v>2500</v>
      </c>
      <c r="H46" s="189">
        <f t="shared" si="27"/>
        <v>500</v>
      </c>
      <c r="J46" s="576"/>
      <c r="K46" s="178" t="s">
        <v>398</v>
      </c>
      <c r="L46" s="181">
        <f t="shared" si="28"/>
        <v>1200</v>
      </c>
      <c r="M46" s="181">
        <f t="shared" si="19"/>
        <v>1700</v>
      </c>
      <c r="N46" s="181">
        <f t="shared" si="20"/>
        <v>2200</v>
      </c>
      <c r="O46" s="181">
        <f t="shared" si="21"/>
        <v>1500</v>
      </c>
      <c r="P46" s="181">
        <f t="shared" si="22"/>
        <v>2000</v>
      </c>
      <c r="Q46" s="181">
        <f t="shared" si="23"/>
        <v>2500</v>
      </c>
      <c r="R46" s="181">
        <f t="shared" si="24"/>
        <v>2000</v>
      </c>
      <c r="S46" s="181">
        <f t="shared" si="29"/>
        <v>2500</v>
      </c>
      <c r="T46" s="181">
        <f t="shared" si="30"/>
        <v>3000</v>
      </c>
      <c r="U46" s="181">
        <f t="shared" si="25"/>
        <v>2500</v>
      </c>
      <c r="V46" s="181">
        <f t="shared" si="26"/>
        <v>3000</v>
      </c>
      <c r="W46" s="181">
        <f t="shared" si="31"/>
        <v>3500</v>
      </c>
      <c r="X46" s="181">
        <f t="shared" si="32"/>
        <v>3500</v>
      </c>
      <c r="Y46" s="181">
        <f t="shared" si="33"/>
        <v>4000</v>
      </c>
      <c r="Z46" s="181">
        <f t="shared" si="34"/>
        <v>4500</v>
      </c>
      <c r="AA46" s="181">
        <f t="shared" si="35"/>
        <v>4500</v>
      </c>
      <c r="AB46" s="181">
        <f t="shared" si="36"/>
        <v>5000</v>
      </c>
      <c r="AC46" s="181">
        <f t="shared" si="37"/>
        <v>5500</v>
      </c>
      <c r="AD46" s="181">
        <f t="shared" si="38"/>
        <v>500</v>
      </c>
    </row>
    <row r="47" spans="1:30" x14ac:dyDescent="0.15">
      <c r="A47" s="576"/>
      <c r="B47" s="178" t="s">
        <v>399</v>
      </c>
      <c r="C47" s="179" t="s">
        <v>292</v>
      </c>
      <c r="D47" s="189">
        <f t="shared" si="27"/>
        <v>1900</v>
      </c>
      <c r="E47" s="189">
        <f t="shared" si="27"/>
        <v>2700</v>
      </c>
      <c r="F47" s="189">
        <f t="shared" si="27"/>
        <v>2900</v>
      </c>
      <c r="G47" s="189">
        <f t="shared" si="27"/>
        <v>4200</v>
      </c>
      <c r="H47" s="189">
        <f t="shared" si="27"/>
        <v>700</v>
      </c>
      <c r="J47" s="576"/>
      <c r="K47" s="178" t="s">
        <v>399</v>
      </c>
      <c r="L47" s="181">
        <f t="shared" si="28"/>
        <v>1900</v>
      </c>
      <c r="M47" s="181">
        <f t="shared" si="19"/>
        <v>2600</v>
      </c>
      <c r="N47" s="181">
        <f t="shared" si="20"/>
        <v>3300</v>
      </c>
      <c r="O47" s="181">
        <f t="shared" si="21"/>
        <v>2700</v>
      </c>
      <c r="P47" s="181">
        <f t="shared" si="22"/>
        <v>3400</v>
      </c>
      <c r="Q47" s="181">
        <f t="shared" si="23"/>
        <v>4100</v>
      </c>
      <c r="R47" s="181">
        <f t="shared" si="24"/>
        <v>2900</v>
      </c>
      <c r="S47" s="181">
        <f t="shared" si="29"/>
        <v>3600</v>
      </c>
      <c r="T47" s="181">
        <f t="shared" si="30"/>
        <v>4300</v>
      </c>
      <c r="U47" s="181">
        <f t="shared" si="25"/>
        <v>4200</v>
      </c>
      <c r="V47" s="181">
        <f t="shared" si="26"/>
        <v>4900</v>
      </c>
      <c r="W47" s="181">
        <f t="shared" si="31"/>
        <v>5600</v>
      </c>
      <c r="X47" s="181">
        <f t="shared" si="32"/>
        <v>5600</v>
      </c>
      <c r="Y47" s="181">
        <f t="shared" si="33"/>
        <v>6300</v>
      </c>
      <c r="Z47" s="181">
        <f t="shared" si="34"/>
        <v>7000</v>
      </c>
      <c r="AA47" s="181">
        <f t="shared" si="35"/>
        <v>7100</v>
      </c>
      <c r="AB47" s="181">
        <f t="shared" si="36"/>
        <v>7800</v>
      </c>
      <c r="AC47" s="181">
        <f t="shared" si="37"/>
        <v>8500</v>
      </c>
      <c r="AD47" s="181">
        <f t="shared" si="38"/>
        <v>700</v>
      </c>
    </row>
    <row r="48" spans="1:30" x14ac:dyDescent="0.15">
      <c r="A48" s="576"/>
      <c r="B48" s="178" t="s">
        <v>400</v>
      </c>
      <c r="C48" s="179" t="s">
        <v>293</v>
      </c>
      <c r="D48" s="189">
        <f t="shared" si="27"/>
        <v>500</v>
      </c>
      <c r="E48" s="189">
        <f t="shared" si="27"/>
        <v>600</v>
      </c>
      <c r="F48" s="189">
        <f t="shared" si="27"/>
        <v>800</v>
      </c>
      <c r="G48" s="189">
        <f t="shared" si="27"/>
        <v>1000</v>
      </c>
      <c r="H48" s="189">
        <f t="shared" si="27"/>
        <v>200</v>
      </c>
      <c r="J48" s="576"/>
      <c r="K48" s="178" t="s">
        <v>400</v>
      </c>
      <c r="L48" s="181">
        <f t="shared" si="28"/>
        <v>500</v>
      </c>
      <c r="M48" s="181">
        <f t="shared" si="19"/>
        <v>700</v>
      </c>
      <c r="N48" s="181">
        <f t="shared" si="20"/>
        <v>900</v>
      </c>
      <c r="O48" s="181">
        <f t="shared" si="21"/>
        <v>600</v>
      </c>
      <c r="P48" s="181">
        <f t="shared" si="22"/>
        <v>800</v>
      </c>
      <c r="Q48" s="181">
        <f t="shared" si="23"/>
        <v>1000</v>
      </c>
      <c r="R48" s="181">
        <f t="shared" si="24"/>
        <v>800</v>
      </c>
      <c r="S48" s="181">
        <f t="shared" si="29"/>
        <v>1000</v>
      </c>
      <c r="T48" s="181">
        <f t="shared" si="30"/>
        <v>1200</v>
      </c>
      <c r="U48" s="181">
        <f t="shared" si="25"/>
        <v>1000</v>
      </c>
      <c r="V48" s="181">
        <f t="shared" si="26"/>
        <v>1200</v>
      </c>
      <c r="W48" s="181">
        <f t="shared" si="31"/>
        <v>1400</v>
      </c>
      <c r="X48" s="181">
        <f t="shared" si="32"/>
        <v>1400</v>
      </c>
      <c r="Y48" s="181">
        <f t="shared" si="33"/>
        <v>1600</v>
      </c>
      <c r="Z48" s="181">
        <f t="shared" si="34"/>
        <v>1800</v>
      </c>
      <c r="AA48" s="181">
        <f t="shared" si="35"/>
        <v>1800</v>
      </c>
      <c r="AB48" s="181">
        <f t="shared" si="36"/>
        <v>2000</v>
      </c>
      <c r="AC48" s="181">
        <f t="shared" si="37"/>
        <v>2200</v>
      </c>
      <c r="AD48" s="181">
        <f t="shared" si="38"/>
        <v>200</v>
      </c>
    </row>
    <row r="49" spans="1:30" ht="24" x14ac:dyDescent="0.15">
      <c r="A49" s="576"/>
      <c r="B49" s="178" t="s">
        <v>401</v>
      </c>
      <c r="C49" s="190" t="s">
        <v>294</v>
      </c>
      <c r="D49" s="189">
        <f t="shared" si="27"/>
        <v>500</v>
      </c>
      <c r="E49" s="189">
        <f t="shared" si="27"/>
        <v>600</v>
      </c>
      <c r="F49" s="189">
        <f t="shared" si="27"/>
        <v>800</v>
      </c>
      <c r="G49" s="189">
        <f t="shared" si="27"/>
        <v>1000</v>
      </c>
      <c r="H49" s="189">
        <f t="shared" si="27"/>
        <v>200</v>
      </c>
      <c r="J49" s="576"/>
      <c r="K49" s="178" t="s">
        <v>401</v>
      </c>
      <c r="L49" s="181">
        <f t="shared" si="28"/>
        <v>500</v>
      </c>
      <c r="M49" s="181">
        <f t="shared" si="19"/>
        <v>700</v>
      </c>
      <c r="N49" s="181">
        <f t="shared" si="20"/>
        <v>900</v>
      </c>
      <c r="O49" s="181">
        <f t="shared" si="21"/>
        <v>600</v>
      </c>
      <c r="P49" s="181">
        <f t="shared" si="22"/>
        <v>800</v>
      </c>
      <c r="Q49" s="181">
        <f t="shared" si="23"/>
        <v>1000</v>
      </c>
      <c r="R49" s="181">
        <f t="shared" si="24"/>
        <v>800</v>
      </c>
      <c r="S49" s="181">
        <f t="shared" si="29"/>
        <v>1000</v>
      </c>
      <c r="T49" s="181">
        <f t="shared" si="30"/>
        <v>1200</v>
      </c>
      <c r="U49" s="181">
        <f t="shared" si="25"/>
        <v>1000</v>
      </c>
      <c r="V49" s="181">
        <f t="shared" si="26"/>
        <v>1200</v>
      </c>
      <c r="W49" s="181">
        <f t="shared" si="31"/>
        <v>1400</v>
      </c>
      <c r="X49" s="181">
        <f t="shared" si="32"/>
        <v>1400</v>
      </c>
      <c r="Y49" s="181">
        <f t="shared" si="33"/>
        <v>1600</v>
      </c>
      <c r="Z49" s="181">
        <f t="shared" si="34"/>
        <v>1800</v>
      </c>
      <c r="AA49" s="181">
        <f t="shared" si="35"/>
        <v>1800</v>
      </c>
      <c r="AB49" s="181">
        <f t="shared" si="36"/>
        <v>2000</v>
      </c>
      <c r="AC49" s="181">
        <f t="shared" si="37"/>
        <v>2200</v>
      </c>
      <c r="AD49" s="181">
        <f t="shared" si="38"/>
        <v>200</v>
      </c>
    </row>
    <row r="50" spans="1:30" x14ac:dyDescent="0.15">
      <c r="A50" s="576"/>
      <c r="B50" s="178" t="s">
        <v>402</v>
      </c>
      <c r="C50" s="179" t="s">
        <v>23</v>
      </c>
      <c r="D50" s="189">
        <f t="shared" si="27"/>
        <v>2400</v>
      </c>
      <c r="E50" s="189">
        <f t="shared" si="27"/>
        <v>2800</v>
      </c>
      <c r="F50" s="189">
        <f t="shared" si="27"/>
        <v>3300</v>
      </c>
      <c r="G50" s="189">
        <f t="shared" si="27"/>
        <v>4600</v>
      </c>
      <c r="H50" s="189">
        <f t="shared" si="27"/>
        <v>800</v>
      </c>
      <c r="J50" s="576"/>
      <c r="K50" s="178" t="s">
        <v>402</v>
      </c>
      <c r="L50" s="181">
        <f t="shared" si="28"/>
        <v>2400</v>
      </c>
      <c r="M50" s="181">
        <f t="shared" si="19"/>
        <v>3200</v>
      </c>
      <c r="N50" s="181">
        <f t="shared" si="20"/>
        <v>4000</v>
      </c>
      <c r="O50" s="181">
        <f t="shared" si="21"/>
        <v>2800</v>
      </c>
      <c r="P50" s="181">
        <f t="shared" si="22"/>
        <v>3600</v>
      </c>
      <c r="Q50" s="181">
        <f t="shared" si="23"/>
        <v>4400</v>
      </c>
      <c r="R50" s="181">
        <f t="shared" si="24"/>
        <v>3300</v>
      </c>
      <c r="S50" s="181">
        <f t="shared" si="29"/>
        <v>4100</v>
      </c>
      <c r="T50" s="181">
        <f t="shared" si="30"/>
        <v>4900</v>
      </c>
      <c r="U50" s="181">
        <f t="shared" si="25"/>
        <v>4600</v>
      </c>
      <c r="V50" s="181">
        <f t="shared" si="26"/>
        <v>5400</v>
      </c>
      <c r="W50" s="181">
        <f t="shared" si="31"/>
        <v>6200</v>
      </c>
      <c r="X50" s="181">
        <f t="shared" si="32"/>
        <v>6100</v>
      </c>
      <c r="Y50" s="181">
        <f t="shared" si="33"/>
        <v>6900</v>
      </c>
      <c r="Z50" s="181">
        <f t="shared" si="34"/>
        <v>7700</v>
      </c>
      <c r="AA50" s="181">
        <f t="shared" si="35"/>
        <v>7900</v>
      </c>
      <c r="AB50" s="181">
        <f t="shared" si="36"/>
        <v>8700</v>
      </c>
      <c r="AC50" s="181">
        <f t="shared" si="37"/>
        <v>9500</v>
      </c>
      <c r="AD50" s="181">
        <f t="shared" si="38"/>
        <v>800</v>
      </c>
    </row>
    <row r="51" spans="1:30" x14ac:dyDescent="0.15">
      <c r="A51" s="576"/>
      <c r="B51" s="178" t="s">
        <v>403</v>
      </c>
      <c r="C51" s="179" t="s">
        <v>293</v>
      </c>
      <c r="D51" s="189">
        <f t="shared" si="27"/>
        <v>0</v>
      </c>
      <c r="E51" s="189">
        <f t="shared" si="27"/>
        <v>0</v>
      </c>
      <c r="F51" s="189">
        <f t="shared" si="27"/>
        <v>0</v>
      </c>
      <c r="G51" s="189">
        <f t="shared" si="27"/>
        <v>0</v>
      </c>
      <c r="H51" s="189">
        <f t="shared" si="27"/>
        <v>0</v>
      </c>
      <c r="J51" s="576"/>
      <c r="K51" s="178" t="s">
        <v>403</v>
      </c>
      <c r="L51" s="181">
        <f t="shared" si="28"/>
        <v>0</v>
      </c>
      <c r="M51" s="181">
        <f t="shared" si="19"/>
        <v>0</v>
      </c>
      <c r="N51" s="181">
        <f t="shared" si="20"/>
        <v>0</v>
      </c>
      <c r="O51" s="181">
        <f t="shared" si="21"/>
        <v>0</v>
      </c>
      <c r="P51" s="181">
        <f t="shared" si="22"/>
        <v>0</v>
      </c>
      <c r="Q51" s="181">
        <f t="shared" si="23"/>
        <v>0</v>
      </c>
      <c r="R51" s="181">
        <f t="shared" si="24"/>
        <v>0</v>
      </c>
      <c r="S51" s="181">
        <f t="shared" si="29"/>
        <v>0</v>
      </c>
      <c r="T51" s="181">
        <f t="shared" si="30"/>
        <v>0</v>
      </c>
      <c r="U51" s="181">
        <f t="shared" si="25"/>
        <v>0</v>
      </c>
      <c r="V51" s="181">
        <f t="shared" si="26"/>
        <v>0</v>
      </c>
      <c r="W51" s="181">
        <f t="shared" si="31"/>
        <v>0</v>
      </c>
      <c r="X51" s="181">
        <f t="shared" si="32"/>
        <v>0</v>
      </c>
      <c r="Y51" s="181">
        <f t="shared" si="33"/>
        <v>0</v>
      </c>
      <c r="Z51" s="181">
        <f t="shared" si="34"/>
        <v>0</v>
      </c>
      <c r="AA51" s="181">
        <f t="shared" si="35"/>
        <v>0</v>
      </c>
      <c r="AB51" s="181">
        <f t="shared" si="36"/>
        <v>0</v>
      </c>
      <c r="AC51" s="181">
        <f t="shared" si="37"/>
        <v>0</v>
      </c>
      <c r="AD51" s="181">
        <f t="shared" si="38"/>
        <v>0</v>
      </c>
    </row>
    <row r="52" spans="1:30" x14ac:dyDescent="0.15">
      <c r="A52" s="576"/>
      <c r="B52" s="178" t="s">
        <v>404</v>
      </c>
      <c r="C52" s="179" t="s">
        <v>293</v>
      </c>
      <c r="D52" s="189">
        <f t="shared" si="27"/>
        <v>0</v>
      </c>
      <c r="E52" s="189">
        <f t="shared" si="27"/>
        <v>0</v>
      </c>
      <c r="F52" s="189">
        <f t="shared" si="27"/>
        <v>0</v>
      </c>
      <c r="G52" s="189">
        <f t="shared" si="27"/>
        <v>0</v>
      </c>
      <c r="H52" s="189">
        <f t="shared" si="27"/>
        <v>0</v>
      </c>
      <c r="J52" s="576"/>
      <c r="K52" s="178" t="s">
        <v>404</v>
      </c>
      <c r="L52" s="181">
        <f t="shared" si="28"/>
        <v>0</v>
      </c>
      <c r="M52" s="181">
        <f t="shared" si="19"/>
        <v>0</v>
      </c>
      <c r="N52" s="181">
        <f t="shared" si="20"/>
        <v>0</v>
      </c>
      <c r="O52" s="181">
        <f t="shared" si="21"/>
        <v>0</v>
      </c>
      <c r="P52" s="181">
        <f t="shared" si="22"/>
        <v>0</v>
      </c>
      <c r="Q52" s="181">
        <f t="shared" si="23"/>
        <v>0</v>
      </c>
      <c r="R52" s="181">
        <f t="shared" si="24"/>
        <v>0</v>
      </c>
      <c r="S52" s="181">
        <f t="shared" si="29"/>
        <v>0</v>
      </c>
      <c r="T52" s="181">
        <f t="shared" si="30"/>
        <v>0</v>
      </c>
      <c r="U52" s="181">
        <f t="shared" si="25"/>
        <v>0</v>
      </c>
      <c r="V52" s="181">
        <f t="shared" si="26"/>
        <v>0</v>
      </c>
      <c r="W52" s="181">
        <f t="shared" si="31"/>
        <v>0</v>
      </c>
      <c r="X52" s="181">
        <f t="shared" si="32"/>
        <v>0</v>
      </c>
      <c r="Y52" s="181">
        <f t="shared" si="33"/>
        <v>0</v>
      </c>
      <c r="Z52" s="181">
        <f t="shared" si="34"/>
        <v>0</v>
      </c>
      <c r="AA52" s="181">
        <f t="shared" si="35"/>
        <v>0</v>
      </c>
      <c r="AB52" s="181">
        <f t="shared" si="36"/>
        <v>0</v>
      </c>
      <c r="AC52" s="181">
        <f t="shared" si="37"/>
        <v>0</v>
      </c>
      <c r="AD52" s="181">
        <f t="shared" si="38"/>
        <v>0</v>
      </c>
    </row>
    <row r="53" spans="1:30" x14ac:dyDescent="0.15">
      <c r="A53" s="576"/>
      <c r="B53" s="178" t="s">
        <v>405</v>
      </c>
      <c r="C53" s="179" t="s">
        <v>86</v>
      </c>
      <c r="D53" s="189">
        <f t="shared" si="27"/>
        <v>0</v>
      </c>
      <c r="E53" s="189">
        <f t="shared" si="27"/>
        <v>0</v>
      </c>
      <c r="F53" s="189">
        <f t="shared" si="27"/>
        <v>0</v>
      </c>
      <c r="G53" s="189">
        <f t="shared" si="27"/>
        <v>0</v>
      </c>
      <c r="H53" s="189">
        <f t="shared" si="27"/>
        <v>0</v>
      </c>
      <c r="J53" s="576"/>
      <c r="K53" s="178" t="s">
        <v>405</v>
      </c>
      <c r="L53" s="181">
        <f t="shared" si="28"/>
        <v>0</v>
      </c>
      <c r="M53" s="181">
        <f t="shared" si="19"/>
        <v>0</v>
      </c>
      <c r="N53" s="181">
        <f t="shared" si="20"/>
        <v>0</v>
      </c>
      <c r="O53" s="181">
        <f t="shared" si="21"/>
        <v>0</v>
      </c>
      <c r="P53" s="181">
        <f t="shared" si="22"/>
        <v>0</v>
      </c>
      <c r="Q53" s="181">
        <f t="shared" si="23"/>
        <v>0</v>
      </c>
      <c r="R53" s="181">
        <f t="shared" si="24"/>
        <v>0</v>
      </c>
      <c r="S53" s="181">
        <f t="shared" si="29"/>
        <v>0</v>
      </c>
      <c r="T53" s="181">
        <f t="shared" si="30"/>
        <v>0</v>
      </c>
      <c r="U53" s="181">
        <f t="shared" si="25"/>
        <v>0</v>
      </c>
      <c r="V53" s="181">
        <f t="shared" si="26"/>
        <v>0</v>
      </c>
      <c r="W53" s="181">
        <f t="shared" si="31"/>
        <v>0</v>
      </c>
      <c r="X53" s="181">
        <f t="shared" si="32"/>
        <v>0</v>
      </c>
      <c r="Y53" s="181">
        <f t="shared" si="33"/>
        <v>0</v>
      </c>
      <c r="Z53" s="181">
        <f t="shared" si="34"/>
        <v>0</v>
      </c>
      <c r="AA53" s="181">
        <f t="shared" si="35"/>
        <v>0</v>
      </c>
      <c r="AB53" s="181">
        <f t="shared" si="36"/>
        <v>0</v>
      </c>
      <c r="AC53" s="181">
        <f t="shared" si="37"/>
        <v>0</v>
      </c>
      <c r="AD53" s="181">
        <f t="shared" si="38"/>
        <v>0</v>
      </c>
    </row>
    <row r="54" spans="1:30" x14ac:dyDescent="0.15">
      <c r="A54" s="576">
        <v>3</v>
      </c>
      <c r="B54" s="178" t="s">
        <v>406</v>
      </c>
      <c r="C54" s="179" t="s">
        <v>295</v>
      </c>
      <c r="D54" s="189">
        <f t="shared" si="27"/>
        <v>1900</v>
      </c>
      <c r="E54" s="189">
        <f t="shared" si="27"/>
        <v>2700</v>
      </c>
      <c r="F54" s="189">
        <f t="shared" si="27"/>
        <v>2900</v>
      </c>
      <c r="G54" s="189">
        <f t="shared" si="27"/>
        <v>4200</v>
      </c>
      <c r="H54" s="189">
        <f t="shared" si="27"/>
        <v>700</v>
      </c>
      <c r="J54" s="576">
        <v>3</v>
      </c>
      <c r="K54" s="178" t="s">
        <v>406</v>
      </c>
      <c r="L54" s="181">
        <f t="shared" si="28"/>
        <v>1900</v>
      </c>
      <c r="M54" s="181">
        <f t="shared" si="19"/>
        <v>2600</v>
      </c>
      <c r="N54" s="181">
        <f t="shared" si="20"/>
        <v>3300</v>
      </c>
      <c r="O54" s="181">
        <f t="shared" si="21"/>
        <v>2700</v>
      </c>
      <c r="P54" s="181">
        <f t="shared" si="22"/>
        <v>3400</v>
      </c>
      <c r="Q54" s="181">
        <f t="shared" si="23"/>
        <v>4100</v>
      </c>
      <c r="R54" s="181">
        <f t="shared" si="24"/>
        <v>2900</v>
      </c>
      <c r="S54" s="181">
        <f t="shared" si="29"/>
        <v>3600</v>
      </c>
      <c r="T54" s="181">
        <f t="shared" si="30"/>
        <v>4300</v>
      </c>
      <c r="U54" s="181">
        <f t="shared" si="25"/>
        <v>4200</v>
      </c>
      <c r="V54" s="181">
        <f t="shared" si="26"/>
        <v>4900</v>
      </c>
      <c r="W54" s="181">
        <f t="shared" si="31"/>
        <v>5600</v>
      </c>
      <c r="X54" s="181">
        <f t="shared" si="32"/>
        <v>5600</v>
      </c>
      <c r="Y54" s="181">
        <f t="shared" si="33"/>
        <v>6300</v>
      </c>
      <c r="Z54" s="181">
        <f t="shared" si="34"/>
        <v>7000</v>
      </c>
      <c r="AA54" s="181">
        <f t="shared" si="35"/>
        <v>7100</v>
      </c>
      <c r="AB54" s="181">
        <f t="shared" si="36"/>
        <v>7800</v>
      </c>
      <c r="AC54" s="181">
        <f t="shared" si="37"/>
        <v>8500</v>
      </c>
      <c r="AD54" s="181">
        <f t="shared" si="38"/>
        <v>700</v>
      </c>
    </row>
    <row r="55" spans="1:30" x14ac:dyDescent="0.15">
      <c r="A55" s="576"/>
      <c r="B55" s="178" t="s">
        <v>407</v>
      </c>
      <c r="C55" s="179" t="s">
        <v>285</v>
      </c>
      <c r="D55" s="189">
        <f t="shared" si="27"/>
        <v>1200</v>
      </c>
      <c r="E55" s="189">
        <f t="shared" si="27"/>
        <v>1500</v>
      </c>
      <c r="F55" s="189">
        <f t="shared" si="27"/>
        <v>2000</v>
      </c>
      <c r="G55" s="189">
        <f t="shared" si="27"/>
        <v>2500</v>
      </c>
      <c r="H55" s="189">
        <f t="shared" si="27"/>
        <v>500</v>
      </c>
      <c r="J55" s="576"/>
      <c r="K55" s="178" t="s">
        <v>407</v>
      </c>
      <c r="L55" s="181">
        <f t="shared" si="28"/>
        <v>1200</v>
      </c>
      <c r="M55" s="181">
        <f t="shared" si="19"/>
        <v>1700</v>
      </c>
      <c r="N55" s="181">
        <f t="shared" si="20"/>
        <v>2200</v>
      </c>
      <c r="O55" s="181">
        <f t="shared" si="21"/>
        <v>1500</v>
      </c>
      <c r="P55" s="181">
        <f t="shared" si="22"/>
        <v>2000</v>
      </c>
      <c r="Q55" s="181">
        <f t="shared" si="23"/>
        <v>2500</v>
      </c>
      <c r="R55" s="181">
        <f t="shared" si="24"/>
        <v>2000</v>
      </c>
      <c r="S55" s="181">
        <f t="shared" si="29"/>
        <v>2500</v>
      </c>
      <c r="T55" s="181">
        <f t="shared" si="30"/>
        <v>3000</v>
      </c>
      <c r="U55" s="181">
        <f t="shared" si="25"/>
        <v>2500</v>
      </c>
      <c r="V55" s="181">
        <f t="shared" si="26"/>
        <v>3000</v>
      </c>
      <c r="W55" s="181">
        <f t="shared" si="31"/>
        <v>3500</v>
      </c>
      <c r="X55" s="181">
        <f t="shared" si="32"/>
        <v>3500</v>
      </c>
      <c r="Y55" s="181">
        <f t="shared" si="33"/>
        <v>4000</v>
      </c>
      <c r="Z55" s="181">
        <f t="shared" si="34"/>
        <v>4500</v>
      </c>
      <c r="AA55" s="181">
        <f t="shared" si="35"/>
        <v>4500</v>
      </c>
      <c r="AB55" s="181">
        <f t="shared" si="36"/>
        <v>5000</v>
      </c>
      <c r="AC55" s="181">
        <f t="shared" si="37"/>
        <v>5500</v>
      </c>
      <c r="AD55" s="181">
        <f t="shared" si="38"/>
        <v>500</v>
      </c>
    </row>
    <row r="56" spans="1:30" x14ac:dyDescent="0.15">
      <c r="A56" s="576"/>
      <c r="B56" s="178" t="s">
        <v>408</v>
      </c>
      <c r="C56" s="179" t="s">
        <v>288</v>
      </c>
      <c r="D56" s="189">
        <f t="shared" ref="D56:H70" si="40">ROUNDDOWN(D21/3,-2)</f>
        <v>600</v>
      </c>
      <c r="E56" s="189">
        <f t="shared" si="40"/>
        <v>700</v>
      </c>
      <c r="F56" s="189">
        <f t="shared" si="40"/>
        <v>1200</v>
      </c>
      <c r="G56" s="189">
        <f t="shared" si="40"/>
        <v>1100</v>
      </c>
      <c r="H56" s="189">
        <f t="shared" si="40"/>
        <v>300</v>
      </c>
      <c r="J56" s="576"/>
      <c r="K56" s="178" t="s">
        <v>408</v>
      </c>
      <c r="L56" s="181">
        <f t="shared" si="28"/>
        <v>600</v>
      </c>
      <c r="M56" s="181">
        <f t="shared" si="19"/>
        <v>900</v>
      </c>
      <c r="N56" s="181">
        <f t="shared" si="20"/>
        <v>1200</v>
      </c>
      <c r="O56" s="181">
        <f t="shared" si="21"/>
        <v>700</v>
      </c>
      <c r="P56" s="181">
        <f t="shared" si="22"/>
        <v>1000</v>
      </c>
      <c r="Q56" s="181">
        <f t="shared" si="23"/>
        <v>1300</v>
      </c>
      <c r="R56" s="181">
        <f t="shared" si="24"/>
        <v>1200</v>
      </c>
      <c r="S56" s="181">
        <f t="shared" si="29"/>
        <v>1500</v>
      </c>
      <c r="T56" s="181">
        <f t="shared" si="30"/>
        <v>1800</v>
      </c>
      <c r="U56" s="181">
        <f t="shared" si="25"/>
        <v>1100</v>
      </c>
      <c r="V56" s="181">
        <f t="shared" si="26"/>
        <v>1400</v>
      </c>
      <c r="W56" s="181">
        <f t="shared" si="31"/>
        <v>1700</v>
      </c>
      <c r="X56" s="181">
        <f t="shared" si="32"/>
        <v>1900</v>
      </c>
      <c r="Y56" s="181">
        <f t="shared" si="33"/>
        <v>2200</v>
      </c>
      <c r="Z56" s="181">
        <f t="shared" si="34"/>
        <v>2500</v>
      </c>
      <c r="AA56" s="181">
        <f t="shared" si="35"/>
        <v>2300</v>
      </c>
      <c r="AB56" s="181">
        <f t="shared" si="36"/>
        <v>2600</v>
      </c>
      <c r="AC56" s="181">
        <f t="shared" si="37"/>
        <v>2900</v>
      </c>
      <c r="AD56" s="181">
        <f t="shared" si="38"/>
        <v>300</v>
      </c>
    </row>
    <row r="57" spans="1:30" ht="24" x14ac:dyDescent="0.15">
      <c r="A57" s="576"/>
      <c r="B57" s="178" t="s">
        <v>409</v>
      </c>
      <c r="C57" s="190" t="s">
        <v>296</v>
      </c>
      <c r="D57" s="189">
        <f t="shared" si="40"/>
        <v>1500</v>
      </c>
      <c r="E57" s="189">
        <f t="shared" si="40"/>
        <v>2000</v>
      </c>
      <c r="F57" s="189">
        <f t="shared" si="40"/>
        <v>2500</v>
      </c>
      <c r="G57" s="189">
        <f t="shared" si="40"/>
        <v>3200</v>
      </c>
      <c r="H57" s="189">
        <f t="shared" si="40"/>
        <v>600</v>
      </c>
      <c r="J57" s="576"/>
      <c r="K57" s="178" t="s">
        <v>409</v>
      </c>
      <c r="L57" s="181">
        <f t="shared" si="28"/>
        <v>1500</v>
      </c>
      <c r="M57" s="181">
        <f t="shared" si="19"/>
        <v>2100</v>
      </c>
      <c r="N57" s="181">
        <f t="shared" si="20"/>
        <v>2700</v>
      </c>
      <c r="O57" s="181">
        <f t="shared" si="21"/>
        <v>2000</v>
      </c>
      <c r="P57" s="181">
        <f t="shared" si="22"/>
        <v>2600</v>
      </c>
      <c r="Q57" s="181">
        <f t="shared" si="23"/>
        <v>3200</v>
      </c>
      <c r="R57" s="181">
        <f t="shared" si="24"/>
        <v>2500</v>
      </c>
      <c r="S57" s="181">
        <f t="shared" si="29"/>
        <v>3100</v>
      </c>
      <c r="T57" s="181">
        <f t="shared" si="30"/>
        <v>3700</v>
      </c>
      <c r="U57" s="181">
        <f t="shared" si="25"/>
        <v>3200</v>
      </c>
      <c r="V57" s="181">
        <f t="shared" si="26"/>
        <v>3800</v>
      </c>
      <c r="W57" s="181">
        <f t="shared" si="31"/>
        <v>4400</v>
      </c>
      <c r="X57" s="181">
        <f t="shared" si="32"/>
        <v>4500</v>
      </c>
      <c r="Y57" s="181">
        <f t="shared" si="33"/>
        <v>5100</v>
      </c>
      <c r="Z57" s="181">
        <f t="shared" si="34"/>
        <v>5700</v>
      </c>
      <c r="AA57" s="181">
        <f t="shared" si="35"/>
        <v>5700</v>
      </c>
      <c r="AB57" s="181">
        <f t="shared" si="36"/>
        <v>6300</v>
      </c>
      <c r="AC57" s="181">
        <f t="shared" si="37"/>
        <v>6900</v>
      </c>
      <c r="AD57" s="181">
        <f t="shared" si="38"/>
        <v>600</v>
      </c>
    </row>
    <row r="58" spans="1:30" ht="24" x14ac:dyDescent="0.15">
      <c r="A58" s="576"/>
      <c r="B58" s="178" t="s">
        <v>410</v>
      </c>
      <c r="C58" s="190" t="s">
        <v>297</v>
      </c>
      <c r="D58" s="189">
        <f t="shared" si="40"/>
        <v>700</v>
      </c>
      <c r="E58" s="189">
        <f t="shared" si="40"/>
        <v>900</v>
      </c>
      <c r="F58" s="189">
        <f t="shared" si="40"/>
        <v>1200</v>
      </c>
      <c r="G58" s="189">
        <f t="shared" si="40"/>
        <v>1400</v>
      </c>
      <c r="H58" s="189">
        <f t="shared" si="40"/>
        <v>300</v>
      </c>
      <c r="J58" s="576"/>
      <c r="K58" s="178" t="s">
        <v>410</v>
      </c>
      <c r="L58" s="181">
        <f t="shared" si="28"/>
        <v>700</v>
      </c>
      <c r="M58" s="181">
        <f t="shared" si="19"/>
        <v>1000</v>
      </c>
      <c r="N58" s="181">
        <f t="shared" si="20"/>
        <v>1300</v>
      </c>
      <c r="O58" s="181">
        <f t="shared" si="21"/>
        <v>900</v>
      </c>
      <c r="P58" s="181">
        <f t="shared" si="22"/>
        <v>1200</v>
      </c>
      <c r="Q58" s="181">
        <f t="shared" si="23"/>
        <v>1500</v>
      </c>
      <c r="R58" s="181">
        <f t="shared" si="24"/>
        <v>1200</v>
      </c>
      <c r="S58" s="181">
        <f t="shared" si="29"/>
        <v>1500</v>
      </c>
      <c r="T58" s="181">
        <f t="shared" si="30"/>
        <v>1800</v>
      </c>
      <c r="U58" s="181">
        <f t="shared" si="25"/>
        <v>1400</v>
      </c>
      <c r="V58" s="181">
        <f t="shared" si="26"/>
        <v>1700</v>
      </c>
      <c r="W58" s="181">
        <f t="shared" si="31"/>
        <v>2000</v>
      </c>
      <c r="X58" s="181">
        <f t="shared" si="32"/>
        <v>2100</v>
      </c>
      <c r="Y58" s="181">
        <f t="shared" si="33"/>
        <v>2400</v>
      </c>
      <c r="Z58" s="181">
        <f t="shared" si="34"/>
        <v>2700</v>
      </c>
      <c r="AA58" s="181">
        <f t="shared" si="35"/>
        <v>2600</v>
      </c>
      <c r="AB58" s="181">
        <f t="shared" si="36"/>
        <v>2900</v>
      </c>
      <c r="AC58" s="181">
        <f t="shared" si="37"/>
        <v>3200</v>
      </c>
      <c r="AD58" s="181">
        <f t="shared" si="38"/>
        <v>300</v>
      </c>
    </row>
    <row r="59" spans="1:30" x14ac:dyDescent="0.15">
      <c r="A59" s="576"/>
      <c r="B59" s="178" t="s">
        <v>411</v>
      </c>
      <c r="C59" s="190" t="s">
        <v>289</v>
      </c>
      <c r="D59" s="189">
        <f t="shared" si="40"/>
        <v>0</v>
      </c>
      <c r="E59" s="189">
        <f t="shared" si="40"/>
        <v>0</v>
      </c>
      <c r="F59" s="189">
        <f t="shared" si="40"/>
        <v>0</v>
      </c>
      <c r="G59" s="189">
        <f t="shared" si="40"/>
        <v>0</v>
      </c>
      <c r="H59" s="189">
        <f t="shared" si="40"/>
        <v>0</v>
      </c>
      <c r="J59" s="576"/>
      <c r="K59" s="178" t="s">
        <v>411</v>
      </c>
      <c r="L59" s="181">
        <f t="shared" si="28"/>
        <v>0</v>
      </c>
      <c r="M59" s="181">
        <f t="shared" si="19"/>
        <v>0</v>
      </c>
      <c r="N59" s="181">
        <f t="shared" si="20"/>
        <v>0</v>
      </c>
      <c r="O59" s="181">
        <f t="shared" si="21"/>
        <v>0</v>
      </c>
      <c r="P59" s="181">
        <f t="shared" si="22"/>
        <v>0</v>
      </c>
      <c r="Q59" s="181">
        <f t="shared" si="23"/>
        <v>0</v>
      </c>
      <c r="R59" s="181">
        <f t="shared" si="24"/>
        <v>0</v>
      </c>
      <c r="S59" s="181">
        <f t="shared" si="29"/>
        <v>0</v>
      </c>
      <c r="T59" s="181">
        <f t="shared" si="30"/>
        <v>0</v>
      </c>
      <c r="U59" s="181">
        <f t="shared" si="25"/>
        <v>0</v>
      </c>
      <c r="V59" s="181">
        <f t="shared" si="26"/>
        <v>0</v>
      </c>
      <c r="W59" s="181">
        <f t="shared" si="31"/>
        <v>0</v>
      </c>
      <c r="X59" s="181">
        <f t="shared" si="32"/>
        <v>0</v>
      </c>
      <c r="Y59" s="181">
        <f t="shared" si="33"/>
        <v>0</v>
      </c>
      <c r="Z59" s="181">
        <f t="shared" si="34"/>
        <v>0</v>
      </c>
      <c r="AA59" s="181">
        <f t="shared" si="35"/>
        <v>0</v>
      </c>
      <c r="AB59" s="181">
        <f t="shared" si="36"/>
        <v>0</v>
      </c>
      <c r="AC59" s="181">
        <f t="shared" si="37"/>
        <v>0</v>
      </c>
      <c r="AD59" s="181">
        <f t="shared" si="38"/>
        <v>0</v>
      </c>
    </row>
    <row r="60" spans="1:30" x14ac:dyDescent="0.15">
      <c r="A60" s="576">
        <v>4</v>
      </c>
      <c r="B60" s="178" t="s">
        <v>412</v>
      </c>
      <c r="C60" s="179" t="s">
        <v>285</v>
      </c>
      <c r="D60" s="189">
        <f t="shared" si="40"/>
        <v>800</v>
      </c>
      <c r="E60" s="189">
        <f t="shared" si="40"/>
        <v>1000</v>
      </c>
      <c r="F60" s="189">
        <f t="shared" si="40"/>
        <v>1600</v>
      </c>
      <c r="G60" s="189">
        <f t="shared" si="40"/>
        <v>1600</v>
      </c>
      <c r="H60" s="189">
        <f t="shared" si="40"/>
        <v>400</v>
      </c>
      <c r="J60" s="576">
        <v>4</v>
      </c>
      <c r="K60" s="178" t="s">
        <v>412</v>
      </c>
      <c r="L60" s="181">
        <f t="shared" si="28"/>
        <v>800</v>
      </c>
      <c r="M60" s="181">
        <f t="shared" si="19"/>
        <v>1200</v>
      </c>
      <c r="N60" s="181">
        <f t="shared" si="20"/>
        <v>1600</v>
      </c>
      <c r="O60" s="181">
        <f t="shared" si="21"/>
        <v>1000</v>
      </c>
      <c r="P60" s="181">
        <f t="shared" si="22"/>
        <v>1400</v>
      </c>
      <c r="Q60" s="181">
        <f t="shared" si="23"/>
        <v>1800</v>
      </c>
      <c r="R60" s="181">
        <f t="shared" si="24"/>
        <v>1600</v>
      </c>
      <c r="S60" s="181">
        <f t="shared" si="29"/>
        <v>2000</v>
      </c>
      <c r="T60" s="181">
        <f t="shared" si="30"/>
        <v>2400</v>
      </c>
      <c r="U60" s="181">
        <f t="shared" si="25"/>
        <v>1600</v>
      </c>
      <c r="V60" s="181">
        <f t="shared" si="26"/>
        <v>2000</v>
      </c>
      <c r="W60" s="181">
        <f t="shared" si="31"/>
        <v>2400</v>
      </c>
      <c r="X60" s="181">
        <f t="shared" si="32"/>
        <v>2600</v>
      </c>
      <c r="Y60" s="181">
        <f t="shared" si="33"/>
        <v>3000</v>
      </c>
      <c r="Z60" s="181">
        <f t="shared" si="34"/>
        <v>3400</v>
      </c>
      <c r="AA60" s="181">
        <f t="shared" si="35"/>
        <v>3200</v>
      </c>
      <c r="AB60" s="181">
        <f t="shared" si="36"/>
        <v>3600</v>
      </c>
      <c r="AC60" s="181">
        <f t="shared" si="37"/>
        <v>4000</v>
      </c>
      <c r="AD60" s="181">
        <f t="shared" si="38"/>
        <v>400</v>
      </c>
    </row>
    <row r="61" spans="1:30" x14ac:dyDescent="0.15">
      <c r="A61" s="576"/>
      <c r="B61" s="178" t="s">
        <v>413</v>
      </c>
      <c r="C61" s="179" t="s">
        <v>285</v>
      </c>
      <c r="D61" s="189">
        <f t="shared" si="40"/>
        <v>800</v>
      </c>
      <c r="E61" s="189">
        <f t="shared" si="40"/>
        <v>1000</v>
      </c>
      <c r="F61" s="189">
        <f t="shared" si="40"/>
        <v>1600</v>
      </c>
      <c r="G61" s="189">
        <f t="shared" si="40"/>
        <v>1600</v>
      </c>
      <c r="H61" s="189">
        <f t="shared" si="40"/>
        <v>400</v>
      </c>
      <c r="J61" s="576"/>
      <c r="K61" s="178" t="s">
        <v>413</v>
      </c>
      <c r="L61" s="181">
        <f t="shared" si="28"/>
        <v>800</v>
      </c>
      <c r="M61" s="181">
        <f t="shared" si="19"/>
        <v>1200</v>
      </c>
      <c r="N61" s="181">
        <f t="shared" si="20"/>
        <v>1600</v>
      </c>
      <c r="O61" s="181">
        <f t="shared" si="21"/>
        <v>1000</v>
      </c>
      <c r="P61" s="181">
        <f t="shared" si="22"/>
        <v>1400</v>
      </c>
      <c r="Q61" s="181">
        <f t="shared" si="23"/>
        <v>1800</v>
      </c>
      <c r="R61" s="181">
        <f t="shared" si="24"/>
        <v>1600</v>
      </c>
      <c r="S61" s="181">
        <f t="shared" si="29"/>
        <v>2000</v>
      </c>
      <c r="T61" s="181">
        <f t="shared" si="30"/>
        <v>2400</v>
      </c>
      <c r="U61" s="181">
        <f t="shared" si="25"/>
        <v>1600</v>
      </c>
      <c r="V61" s="181">
        <f t="shared" si="26"/>
        <v>2000</v>
      </c>
      <c r="W61" s="181">
        <f t="shared" si="31"/>
        <v>2400</v>
      </c>
      <c r="X61" s="181">
        <f t="shared" si="32"/>
        <v>2600</v>
      </c>
      <c r="Y61" s="181">
        <f t="shared" si="33"/>
        <v>3000</v>
      </c>
      <c r="Z61" s="181">
        <f t="shared" si="34"/>
        <v>3400</v>
      </c>
      <c r="AA61" s="181">
        <f t="shared" si="35"/>
        <v>3200</v>
      </c>
      <c r="AB61" s="181">
        <f t="shared" si="36"/>
        <v>3600</v>
      </c>
      <c r="AC61" s="181">
        <f t="shared" si="37"/>
        <v>4000</v>
      </c>
      <c r="AD61" s="181">
        <f t="shared" si="38"/>
        <v>400</v>
      </c>
    </row>
    <row r="62" spans="1:30" ht="24" x14ac:dyDescent="0.15">
      <c r="A62" s="576"/>
      <c r="B62" s="178" t="s">
        <v>414</v>
      </c>
      <c r="C62" s="190" t="s">
        <v>298</v>
      </c>
      <c r="D62" s="189">
        <f>D60+D61</f>
        <v>1600</v>
      </c>
      <c r="E62" s="189">
        <f t="shared" ref="E62:H62" si="41">E60+E61</f>
        <v>2000</v>
      </c>
      <c r="F62" s="189">
        <f t="shared" si="41"/>
        <v>3200</v>
      </c>
      <c r="G62" s="189">
        <f t="shared" si="41"/>
        <v>3200</v>
      </c>
      <c r="H62" s="189">
        <f t="shared" si="41"/>
        <v>800</v>
      </c>
      <c r="J62" s="576"/>
      <c r="K62" s="178" t="s">
        <v>414</v>
      </c>
      <c r="L62" s="181">
        <f t="shared" si="28"/>
        <v>1600</v>
      </c>
      <c r="M62" s="181">
        <f t="shared" si="19"/>
        <v>2400</v>
      </c>
      <c r="N62" s="181">
        <f t="shared" si="20"/>
        <v>3200</v>
      </c>
      <c r="O62" s="181">
        <f t="shared" si="21"/>
        <v>2000</v>
      </c>
      <c r="P62" s="181">
        <f t="shared" si="22"/>
        <v>2800</v>
      </c>
      <c r="Q62" s="181">
        <f t="shared" si="23"/>
        <v>3600</v>
      </c>
      <c r="R62" s="181">
        <f t="shared" si="24"/>
        <v>3200</v>
      </c>
      <c r="S62" s="181">
        <f t="shared" si="29"/>
        <v>4000</v>
      </c>
      <c r="T62" s="181">
        <f t="shared" si="30"/>
        <v>4800</v>
      </c>
      <c r="U62" s="181">
        <f t="shared" si="25"/>
        <v>3200</v>
      </c>
      <c r="V62" s="181">
        <f t="shared" si="26"/>
        <v>4000</v>
      </c>
      <c r="W62" s="181">
        <f t="shared" si="31"/>
        <v>4800</v>
      </c>
      <c r="X62" s="181">
        <f t="shared" si="32"/>
        <v>5200</v>
      </c>
      <c r="Y62" s="181">
        <f t="shared" si="33"/>
        <v>6000</v>
      </c>
      <c r="Z62" s="181">
        <f t="shared" si="34"/>
        <v>6800</v>
      </c>
      <c r="AA62" s="181">
        <f t="shared" si="35"/>
        <v>6400</v>
      </c>
      <c r="AB62" s="181">
        <f t="shared" si="36"/>
        <v>7200</v>
      </c>
      <c r="AC62" s="181">
        <f t="shared" si="37"/>
        <v>8000</v>
      </c>
      <c r="AD62" s="181">
        <f t="shared" si="38"/>
        <v>800</v>
      </c>
    </row>
    <row r="63" spans="1:30" x14ac:dyDescent="0.15">
      <c r="A63" s="576"/>
      <c r="B63" s="178" t="s">
        <v>415</v>
      </c>
      <c r="C63" s="179" t="s">
        <v>84</v>
      </c>
      <c r="D63" s="189">
        <f t="shared" si="40"/>
        <v>0</v>
      </c>
      <c r="E63" s="189">
        <f t="shared" si="40"/>
        <v>0</v>
      </c>
      <c r="F63" s="189">
        <f t="shared" si="40"/>
        <v>0</v>
      </c>
      <c r="G63" s="189">
        <f t="shared" si="40"/>
        <v>0</v>
      </c>
      <c r="H63" s="189">
        <f t="shared" si="40"/>
        <v>0</v>
      </c>
      <c r="J63" s="576"/>
      <c r="K63" s="178" t="s">
        <v>415</v>
      </c>
      <c r="L63" s="181">
        <f t="shared" si="28"/>
        <v>0</v>
      </c>
      <c r="M63" s="181">
        <f t="shared" si="19"/>
        <v>0</v>
      </c>
      <c r="N63" s="181">
        <f t="shared" si="20"/>
        <v>0</v>
      </c>
      <c r="O63" s="181">
        <f t="shared" si="21"/>
        <v>0</v>
      </c>
      <c r="P63" s="181">
        <f t="shared" si="22"/>
        <v>0</v>
      </c>
      <c r="Q63" s="181">
        <f t="shared" si="23"/>
        <v>0</v>
      </c>
      <c r="R63" s="181">
        <f t="shared" si="24"/>
        <v>0</v>
      </c>
      <c r="S63" s="181">
        <f t="shared" si="29"/>
        <v>0</v>
      </c>
      <c r="T63" s="181">
        <f t="shared" si="30"/>
        <v>0</v>
      </c>
      <c r="U63" s="181">
        <f t="shared" si="25"/>
        <v>0</v>
      </c>
      <c r="V63" s="181">
        <f t="shared" si="26"/>
        <v>0</v>
      </c>
      <c r="W63" s="181">
        <f t="shared" si="31"/>
        <v>0</v>
      </c>
      <c r="X63" s="181">
        <f t="shared" si="32"/>
        <v>0</v>
      </c>
      <c r="Y63" s="181">
        <f t="shared" si="33"/>
        <v>0</v>
      </c>
      <c r="Z63" s="181">
        <f t="shared" si="34"/>
        <v>0</v>
      </c>
      <c r="AA63" s="181">
        <f t="shared" si="35"/>
        <v>0</v>
      </c>
      <c r="AB63" s="181">
        <f t="shared" si="36"/>
        <v>0</v>
      </c>
      <c r="AC63" s="181">
        <f t="shared" si="37"/>
        <v>0</v>
      </c>
      <c r="AD63" s="181">
        <f t="shared" si="38"/>
        <v>0</v>
      </c>
    </row>
    <row r="64" spans="1:30" x14ac:dyDescent="0.15">
      <c r="A64" s="576"/>
      <c r="B64" s="178" t="s">
        <v>416</v>
      </c>
      <c r="C64" s="179" t="s">
        <v>299</v>
      </c>
      <c r="D64" s="189">
        <f t="shared" si="40"/>
        <v>0</v>
      </c>
      <c r="E64" s="189">
        <f t="shared" si="40"/>
        <v>0</v>
      </c>
      <c r="F64" s="189">
        <f t="shared" si="40"/>
        <v>0</v>
      </c>
      <c r="G64" s="189">
        <f t="shared" si="40"/>
        <v>0</v>
      </c>
      <c r="H64" s="189">
        <f t="shared" si="40"/>
        <v>0</v>
      </c>
      <c r="J64" s="576"/>
      <c r="K64" s="178" t="s">
        <v>416</v>
      </c>
      <c r="L64" s="181">
        <f t="shared" si="28"/>
        <v>0</v>
      </c>
      <c r="M64" s="181">
        <f t="shared" si="19"/>
        <v>0</v>
      </c>
      <c r="N64" s="181">
        <f t="shared" si="20"/>
        <v>0</v>
      </c>
      <c r="O64" s="181">
        <f t="shared" si="21"/>
        <v>0</v>
      </c>
      <c r="P64" s="181">
        <f t="shared" si="22"/>
        <v>0</v>
      </c>
      <c r="Q64" s="181">
        <f t="shared" si="23"/>
        <v>0</v>
      </c>
      <c r="R64" s="181">
        <f t="shared" si="24"/>
        <v>0</v>
      </c>
      <c r="S64" s="181">
        <f t="shared" si="29"/>
        <v>0</v>
      </c>
      <c r="T64" s="181">
        <f t="shared" si="30"/>
        <v>0</v>
      </c>
      <c r="U64" s="181">
        <f t="shared" si="25"/>
        <v>0</v>
      </c>
      <c r="V64" s="181">
        <f t="shared" si="26"/>
        <v>0</v>
      </c>
      <c r="W64" s="181">
        <f t="shared" si="31"/>
        <v>0</v>
      </c>
      <c r="X64" s="181">
        <f t="shared" si="32"/>
        <v>0</v>
      </c>
      <c r="Y64" s="181">
        <f t="shared" si="33"/>
        <v>0</v>
      </c>
      <c r="Z64" s="181">
        <f t="shared" si="34"/>
        <v>0</v>
      </c>
      <c r="AA64" s="181">
        <f t="shared" si="35"/>
        <v>0</v>
      </c>
      <c r="AB64" s="181">
        <f t="shared" si="36"/>
        <v>0</v>
      </c>
      <c r="AC64" s="181">
        <f t="shared" si="37"/>
        <v>0</v>
      </c>
      <c r="AD64" s="181">
        <f t="shared" si="38"/>
        <v>0</v>
      </c>
    </row>
    <row r="65" spans="1:30" x14ac:dyDescent="0.15">
      <c r="A65" s="576"/>
      <c r="B65" s="178" t="s">
        <v>417</v>
      </c>
      <c r="C65" s="179" t="s">
        <v>300</v>
      </c>
      <c r="D65" s="189">
        <f t="shared" si="40"/>
        <v>0</v>
      </c>
      <c r="E65" s="189">
        <f t="shared" si="40"/>
        <v>0</v>
      </c>
      <c r="F65" s="189">
        <f t="shared" si="40"/>
        <v>0</v>
      </c>
      <c r="G65" s="189">
        <f t="shared" si="40"/>
        <v>0</v>
      </c>
      <c r="H65" s="189">
        <f t="shared" si="40"/>
        <v>0</v>
      </c>
      <c r="J65" s="576"/>
      <c r="K65" s="178" t="s">
        <v>417</v>
      </c>
      <c r="L65" s="181">
        <f t="shared" si="28"/>
        <v>0</v>
      </c>
      <c r="M65" s="181">
        <f t="shared" si="19"/>
        <v>0</v>
      </c>
      <c r="N65" s="181">
        <f t="shared" si="20"/>
        <v>0</v>
      </c>
      <c r="O65" s="181">
        <f t="shared" si="21"/>
        <v>0</v>
      </c>
      <c r="P65" s="181">
        <f t="shared" si="22"/>
        <v>0</v>
      </c>
      <c r="Q65" s="181">
        <f t="shared" si="23"/>
        <v>0</v>
      </c>
      <c r="R65" s="181">
        <f t="shared" si="24"/>
        <v>0</v>
      </c>
      <c r="S65" s="181">
        <f t="shared" si="29"/>
        <v>0</v>
      </c>
      <c r="T65" s="181">
        <f t="shared" si="30"/>
        <v>0</v>
      </c>
      <c r="U65" s="181">
        <f t="shared" si="25"/>
        <v>0</v>
      </c>
      <c r="V65" s="181">
        <f t="shared" si="26"/>
        <v>0</v>
      </c>
      <c r="W65" s="181">
        <f t="shared" si="31"/>
        <v>0</v>
      </c>
      <c r="X65" s="181">
        <f t="shared" si="32"/>
        <v>0</v>
      </c>
      <c r="Y65" s="181">
        <f t="shared" si="33"/>
        <v>0</v>
      </c>
      <c r="Z65" s="181">
        <f t="shared" si="34"/>
        <v>0</v>
      </c>
      <c r="AA65" s="181">
        <f t="shared" si="35"/>
        <v>0</v>
      </c>
      <c r="AB65" s="181">
        <f t="shared" si="36"/>
        <v>0</v>
      </c>
      <c r="AC65" s="181">
        <f t="shared" si="37"/>
        <v>0</v>
      </c>
      <c r="AD65" s="181">
        <f t="shared" si="38"/>
        <v>0</v>
      </c>
    </row>
    <row r="66" spans="1:30" x14ac:dyDescent="0.15">
      <c r="A66" s="576"/>
      <c r="B66" s="178" t="s">
        <v>418</v>
      </c>
      <c r="C66" s="179" t="s">
        <v>301</v>
      </c>
      <c r="D66" s="189">
        <f t="shared" si="40"/>
        <v>1200</v>
      </c>
      <c r="E66" s="189">
        <f t="shared" si="40"/>
        <v>1500</v>
      </c>
      <c r="F66" s="189">
        <f t="shared" si="40"/>
        <v>2000</v>
      </c>
      <c r="G66" s="189">
        <f t="shared" si="40"/>
        <v>2500</v>
      </c>
      <c r="H66" s="189">
        <f t="shared" si="40"/>
        <v>500</v>
      </c>
      <c r="J66" s="576"/>
      <c r="K66" s="178" t="s">
        <v>418</v>
      </c>
      <c r="L66" s="181">
        <f t="shared" si="28"/>
        <v>1200</v>
      </c>
      <c r="M66" s="181">
        <f t="shared" si="19"/>
        <v>1700</v>
      </c>
      <c r="N66" s="181">
        <f t="shared" si="20"/>
        <v>2200</v>
      </c>
      <c r="O66" s="181">
        <f t="shared" si="21"/>
        <v>1500</v>
      </c>
      <c r="P66" s="181">
        <f t="shared" si="22"/>
        <v>2000</v>
      </c>
      <c r="Q66" s="181">
        <f t="shared" si="23"/>
        <v>2500</v>
      </c>
      <c r="R66" s="181">
        <f t="shared" si="24"/>
        <v>2000</v>
      </c>
      <c r="S66" s="181">
        <f t="shared" si="29"/>
        <v>2500</v>
      </c>
      <c r="T66" s="181">
        <f t="shared" si="30"/>
        <v>3000</v>
      </c>
      <c r="U66" s="181">
        <f t="shared" si="25"/>
        <v>2500</v>
      </c>
      <c r="V66" s="181">
        <f t="shared" si="26"/>
        <v>3000</v>
      </c>
      <c r="W66" s="181">
        <f t="shared" si="31"/>
        <v>3500</v>
      </c>
      <c r="X66" s="181">
        <f t="shared" si="32"/>
        <v>3500</v>
      </c>
      <c r="Y66" s="181">
        <f t="shared" si="33"/>
        <v>4000</v>
      </c>
      <c r="Z66" s="181">
        <f t="shared" si="34"/>
        <v>4500</v>
      </c>
      <c r="AA66" s="181">
        <f t="shared" si="35"/>
        <v>4500</v>
      </c>
      <c r="AB66" s="181">
        <f t="shared" si="36"/>
        <v>5000</v>
      </c>
      <c r="AC66" s="181">
        <f t="shared" si="37"/>
        <v>5500</v>
      </c>
      <c r="AD66" s="181">
        <f t="shared" si="38"/>
        <v>500</v>
      </c>
    </row>
    <row r="67" spans="1:30" ht="24" x14ac:dyDescent="0.15">
      <c r="A67" s="576"/>
      <c r="B67" s="178" t="s">
        <v>419</v>
      </c>
      <c r="C67" s="190" t="s">
        <v>302</v>
      </c>
      <c r="D67" s="189">
        <f t="shared" si="40"/>
        <v>500</v>
      </c>
      <c r="E67" s="189">
        <f t="shared" si="40"/>
        <v>600</v>
      </c>
      <c r="F67" s="189">
        <f t="shared" si="40"/>
        <v>800</v>
      </c>
      <c r="G67" s="189">
        <f t="shared" si="40"/>
        <v>1000</v>
      </c>
      <c r="H67" s="189">
        <f t="shared" si="40"/>
        <v>200</v>
      </c>
      <c r="J67" s="576"/>
      <c r="K67" s="178" t="s">
        <v>419</v>
      </c>
      <c r="L67" s="181">
        <f t="shared" si="28"/>
        <v>500</v>
      </c>
      <c r="M67" s="181">
        <f t="shared" si="19"/>
        <v>700</v>
      </c>
      <c r="N67" s="181">
        <f t="shared" si="20"/>
        <v>900</v>
      </c>
      <c r="O67" s="181">
        <f t="shared" si="21"/>
        <v>600</v>
      </c>
      <c r="P67" s="181">
        <f t="shared" si="22"/>
        <v>800</v>
      </c>
      <c r="Q67" s="181">
        <f t="shared" si="23"/>
        <v>1000</v>
      </c>
      <c r="R67" s="181">
        <f t="shared" si="24"/>
        <v>800</v>
      </c>
      <c r="S67" s="181">
        <f t="shared" si="29"/>
        <v>1000</v>
      </c>
      <c r="T67" s="181">
        <f t="shared" si="30"/>
        <v>1200</v>
      </c>
      <c r="U67" s="181">
        <f t="shared" si="25"/>
        <v>1000</v>
      </c>
      <c r="V67" s="181">
        <f t="shared" si="26"/>
        <v>1200</v>
      </c>
      <c r="W67" s="181">
        <f t="shared" si="31"/>
        <v>1400</v>
      </c>
      <c r="X67" s="181">
        <f t="shared" si="32"/>
        <v>1400</v>
      </c>
      <c r="Y67" s="181">
        <f t="shared" si="33"/>
        <v>1600</v>
      </c>
      <c r="Z67" s="181">
        <f t="shared" si="34"/>
        <v>1800</v>
      </c>
      <c r="AA67" s="181">
        <f t="shared" si="35"/>
        <v>1800</v>
      </c>
      <c r="AB67" s="181">
        <f t="shared" si="36"/>
        <v>2000</v>
      </c>
      <c r="AC67" s="181">
        <f t="shared" si="37"/>
        <v>2200</v>
      </c>
      <c r="AD67" s="181">
        <f t="shared" si="38"/>
        <v>200</v>
      </c>
    </row>
    <row r="68" spans="1:30" ht="24" x14ac:dyDescent="0.15">
      <c r="A68" s="576"/>
      <c r="B68" s="178" t="s">
        <v>420</v>
      </c>
      <c r="C68" s="190" t="s">
        <v>303</v>
      </c>
      <c r="D68" s="189">
        <f t="shared" si="40"/>
        <v>500</v>
      </c>
      <c r="E68" s="189">
        <f t="shared" si="40"/>
        <v>600</v>
      </c>
      <c r="F68" s="189">
        <f t="shared" si="40"/>
        <v>800</v>
      </c>
      <c r="G68" s="189">
        <f t="shared" si="40"/>
        <v>1000</v>
      </c>
      <c r="H68" s="189">
        <f t="shared" si="40"/>
        <v>200</v>
      </c>
      <c r="J68" s="576"/>
      <c r="K68" s="178" t="s">
        <v>420</v>
      </c>
      <c r="L68" s="181">
        <f t="shared" si="28"/>
        <v>500</v>
      </c>
      <c r="M68" s="181">
        <f t="shared" si="19"/>
        <v>700</v>
      </c>
      <c r="N68" s="181">
        <f t="shared" si="20"/>
        <v>900</v>
      </c>
      <c r="O68" s="181">
        <f t="shared" si="21"/>
        <v>600</v>
      </c>
      <c r="P68" s="181">
        <f t="shared" si="22"/>
        <v>800</v>
      </c>
      <c r="Q68" s="181">
        <f t="shared" si="23"/>
        <v>1000</v>
      </c>
      <c r="R68" s="181">
        <f t="shared" si="24"/>
        <v>800</v>
      </c>
      <c r="S68" s="181">
        <f t="shared" si="29"/>
        <v>1000</v>
      </c>
      <c r="T68" s="181">
        <f t="shared" si="30"/>
        <v>1200</v>
      </c>
      <c r="U68" s="181">
        <f t="shared" si="25"/>
        <v>1000</v>
      </c>
      <c r="V68" s="181">
        <f t="shared" si="26"/>
        <v>1200</v>
      </c>
      <c r="W68" s="181">
        <f t="shared" si="31"/>
        <v>1400</v>
      </c>
      <c r="X68" s="181">
        <f t="shared" si="32"/>
        <v>1400</v>
      </c>
      <c r="Y68" s="181">
        <f t="shared" si="33"/>
        <v>1600</v>
      </c>
      <c r="Z68" s="181">
        <f t="shared" si="34"/>
        <v>1800</v>
      </c>
      <c r="AA68" s="181">
        <f t="shared" si="35"/>
        <v>1800</v>
      </c>
      <c r="AB68" s="181">
        <f t="shared" si="36"/>
        <v>2000</v>
      </c>
      <c r="AC68" s="181">
        <f t="shared" si="37"/>
        <v>2200</v>
      </c>
      <c r="AD68" s="181">
        <f t="shared" si="38"/>
        <v>200</v>
      </c>
    </row>
    <row r="69" spans="1:30" ht="24" x14ac:dyDescent="0.15">
      <c r="A69" s="576"/>
      <c r="B69" s="178" t="s">
        <v>421</v>
      </c>
      <c r="C69" s="190" t="s">
        <v>302</v>
      </c>
      <c r="D69" s="189">
        <f t="shared" si="40"/>
        <v>500</v>
      </c>
      <c r="E69" s="189">
        <f t="shared" si="40"/>
        <v>600</v>
      </c>
      <c r="F69" s="189">
        <f t="shared" si="40"/>
        <v>800</v>
      </c>
      <c r="G69" s="189">
        <f t="shared" si="40"/>
        <v>1000</v>
      </c>
      <c r="H69" s="189">
        <f t="shared" si="40"/>
        <v>200</v>
      </c>
      <c r="J69" s="576"/>
      <c r="K69" s="178" t="s">
        <v>421</v>
      </c>
      <c r="L69" s="181">
        <f t="shared" si="28"/>
        <v>500</v>
      </c>
      <c r="M69" s="181">
        <f t="shared" si="19"/>
        <v>700</v>
      </c>
      <c r="N69" s="181">
        <f t="shared" si="20"/>
        <v>900</v>
      </c>
      <c r="O69" s="181">
        <f t="shared" si="21"/>
        <v>600</v>
      </c>
      <c r="P69" s="181">
        <f t="shared" si="22"/>
        <v>800</v>
      </c>
      <c r="Q69" s="181">
        <f t="shared" si="23"/>
        <v>1000</v>
      </c>
      <c r="R69" s="181">
        <f t="shared" si="24"/>
        <v>800</v>
      </c>
      <c r="S69" s="181">
        <f t="shared" si="29"/>
        <v>1000</v>
      </c>
      <c r="T69" s="181">
        <f t="shared" si="30"/>
        <v>1200</v>
      </c>
      <c r="U69" s="181">
        <f t="shared" si="25"/>
        <v>1000</v>
      </c>
      <c r="V69" s="181">
        <f t="shared" si="26"/>
        <v>1200</v>
      </c>
      <c r="W69" s="181">
        <f t="shared" si="31"/>
        <v>1400</v>
      </c>
      <c r="X69" s="181">
        <f t="shared" si="32"/>
        <v>1400</v>
      </c>
      <c r="Y69" s="181">
        <f t="shared" si="33"/>
        <v>1600</v>
      </c>
      <c r="Z69" s="181">
        <f t="shared" si="34"/>
        <v>1800</v>
      </c>
      <c r="AA69" s="181">
        <f t="shared" si="35"/>
        <v>1800</v>
      </c>
      <c r="AB69" s="181">
        <f t="shared" si="36"/>
        <v>2000</v>
      </c>
      <c r="AC69" s="181">
        <f t="shared" si="37"/>
        <v>2200</v>
      </c>
      <c r="AD69" s="181">
        <f t="shared" si="38"/>
        <v>200</v>
      </c>
    </row>
    <row r="70" spans="1:30" x14ac:dyDescent="0.15">
      <c r="A70" s="576"/>
      <c r="B70" s="178" t="s">
        <v>422</v>
      </c>
      <c r="C70" s="179" t="s">
        <v>289</v>
      </c>
      <c r="D70" s="189">
        <f t="shared" si="40"/>
        <v>0</v>
      </c>
      <c r="E70" s="189">
        <f t="shared" si="40"/>
        <v>0</v>
      </c>
      <c r="F70" s="189">
        <f t="shared" si="40"/>
        <v>0</v>
      </c>
      <c r="G70" s="189">
        <f t="shared" si="40"/>
        <v>0</v>
      </c>
      <c r="H70" s="189">
        <f t="shared" si="40"/>
        <v>0</v>
      </c>
      <c r="J70" s="576"/>
      <c r="K70" s="178" t="s">
        <v>422</v>
      </c>
      <c r="L70" s="181">
        <f t="shared" si="28"/>
        <v>0</v>
      </c>
      <c r="M70" s="181">
        <f t="shared" si="19"/>
        <v>0</v>
      </c>
      <c r="N70" s="181">
        <f t="shared" si="20"/>
        <v>0</v>
      </c>
      <c r="O70" s="181">
        <f t="shared" si="21"/>
        <v>0</v>
      </c>
      <c r="P70" s="181">
        <f t="shared" si="22"/>
        <v>0</v>
      </c>
      <c r="Q70" s="181">
        <f t="shared" si="23"/>
        <v>0</v>
      </c>
      <c r="R70" s="181">
        <f t="shared" si="24"/>
        <v>0</v>
      </c>
      <c r="S70" s="181">
        <f t="shared" si="29"/>
        <v>0</v>
      </c>
      <c r="T70" s="181">
        <f t="shared" si="30"/>
        <v>0</v>
      </c>
      <c r="U70" s="181">
        <f t="shared" si="25"/>
        <v>0</v>
      </c>
      <c r="V70" s="181">
        <f t="shared" si="26"/>
        <v>0</v>
      </c>
      <c r="W70" s="181">
        <f t="shared" si="31"/>
        <v>0</v>
      </c>
      <c r="X70" s="181">
        <f t="shared" si="32"/>
        <v>0</v>
      </c>
      <c r="Y70" s="181">
        <f t="shared" si="33"/>
        <v>0</v>
      </c>
      <c r="Z70" s="181">
        <f t="shared" si="34"/>
        <v>0</v>
      </c>
      <c r="AA70" s="181">
        <f t="shared" si="35"/>
        <v>0</v>
      </c>
      <c r="AB70" s="181">
        <f t="shared" si="36"/>
        <v>0</v>
      </c>
      <c r="AC70" s="181">
        <f t="shared" si="37"/>
        <v>0</v>
      </c>
      <c r="AD70" s="181">
        <f t="shared" si="38"/>
        <v>0</v>
      </c>
    </row>
    <row r="71" spans="1:30" x14ac:dyDescent="0.15">
      <c r="A71" s="184"/>
      <c r="B71" s="185"/>
      <c r="C71" s="187"/>
      <c r="D71" s="191"/>
      <c r="E71" s="191"/>
      <c r="F71" s="191"/>
      <c r="G71" s="191"/>
      <c r="H71" s="191"/>
      <c r="J71" s="184"/>
      <c r="K71" s="185"/>
    </row>
    <row r="72" spans="1:30" ht="15" x14ac:dyDescent="0.15">
      <c r="A72" s="575" t="s">
        <v>311</v>
      </c>
      <c r="B72" s="575"/>
      <c r="C72" s="575"/>
      <c r="D72" s="169"/>
      <c r="E72" s="169"/>
      <c r="F72" s="169"/>
      <c r="G72" s="169"/>
      <c r="H72" s="170" t="s">
        <v>268</v>
      </c>
      <c r="K72" s="168" t="s">
        <v>312</v>
      </c>
      <c r="L72" s="171" t="s">
        <v>175</v>
      </c>
      <c r="M72" s="171" t="s">
        <v>176</v>
      </c>
      <c r="N72" s="171" t="s">
        <v>177</v>
      </c>
      <c r="O72" s="171" t="s">
        <v>178</v>
      </c>
      <c r="P72" s="171" t="s">
        <v>179</v>
      </c>
      <c r="Q72" s="171" t="s">
        <v>180</v>
      </c>
      <c r="R72" s="171" t="s">
        <v>181</v>
      </c>
      <c r="S72" s="171" t="s">
        <v>182</v>
      </c>
      <c r="T72" s="171" t="s">
        <v>183</v>
      </c>
      <c r="U72" s="171" t="s">
        <v>184</v>
      </c>
      <c r="V72" s="171" t="s">
        <v>185</v>
      </c>
      <c r="W72" s="171" t="s">
        <v>186</v>
      </c>
      <c r="X72" s="171" t="s">
        <v>187</v>
      </c>
      <c r="Y72" s="171" t="s">
        <v>188</v>
      </c>
      <c r="Z72" s="171" t="s">
        <v>189</v>
      </c>
      <c r="AA72" s="171" t="s">
        <v>249</v>
      </c>
      <c r="AB72" s="171" t="s">
        <v>247</v>
      </c>
      <c r="AC72" s="171" t="s">
        <v>270</v>
      </c>
      <c r="AD72" s="171" t="s">
        <v>193</v>
      </c>
    </row>
    <row r="73" spans="1:30" s="175" customFormat="1" ht="40.5" x14ac:dyDescent="0.15">
      <c r="A73" s="172" t="s">
        <v>271</v>
      </c>
      <c r="B73" s="172" t="s">
        <v>71</v>
      </c>
      <c r="C73" s="172" t="s">
        <v>70</v>
      </c>
      <c r="D73" s="173" t="s">
        <v>306</v>
      </c>
      <c r="E73" s="173" t="s">
        <v>307</v>
      </c>
      <c r="F73" s="173" t="s">
        <v>308</v>
      </c>
      <c r="G73" s="173" t="s">
        <v>309</v>
      </c>
      <c r="H73" s="174" t="s">
        <v>310</v>
      </c>
      <c r="J73" s="172" t="s">
        <v>271</v>
      </c>
      <c r="K73" s="172" t="s">
        <v>71</v>
      </c>
      <c r="L73" s="176" t="s">
        <v>272</v>
      </c>
      <c r="M73" s="176" t="s">
        <v>273</v>
      </c>
      <c r="N73" s="176" t="s">
        <v>274</v>
      </c>
      <c r="O73" s="176" t="s">
        <v>275</v>
      </c>
      <c r="P73" s="176" t="s">
        <v>276</v>
      </c>
      <c r="Q73" s="176" t="s">
        <v>277</v>
      </c>
      <c r="R73" s="176" t="s">
        <v>201</v>
      </c>
      <c r="S73" s="176" t="s">
        <v>278</v>
      </c>
      <c r="T73" s="176" t="s">
        <v>279</v>
      </c>
      <c r="U73" s="176" t="s">
        <v>204</v>
      </c>
      <c r="V73" s="176" t="s">
        <v>280</v>
      </c>
      <c r="W73" s="176" t="s">
        <v>281</v>
      </c>
      <c r="X73" s="176" t="s">
        <v>207</v>
      </c>
      <c r="Y73" s="176" t="s">
        <v>208</v>
      </c>
      <c r="Z73" s="176" t="s">
        <v>209</v>
      </c>
      <c r="AA73" s="176" t="s">
        <v>282</v>
      </c>
      <c r="AB73" s="176" t="s">
        <v>283</v>
      </c>
      <c r="AC73" s="176" t="s">
        <v>284</v>
      </c>
      <c r="AD73" s="176" t="s">
        <v>213</v>
      </c>
    </row>
    <row r="74" spans="1:30" x14ac:dyDescent="0.15">
      <c r="A74" s="576">
        <v>1</v>
      </c>
      <c r="B74" s="178" t="s">
        <v>391</v>
      </c>
      <c r="C74" s="179" t="s">
        <v>285</v>
      </c>
      <c r="D74" s="189">
        <f>ROUNDDOWN(D4/2,-2)</f>
        <v>1800</v>
      </c>
      <c r="E74" s="189">
        <f t="shared" ref="E74:H74" si="42">ROUNDDOWN(E4/2,-2)</f>
        <v>2300</v>
      </c>
      <c r="F74" s="189">
        <f t="shared" si="42"/>
        <v>3100</v>
      </c>
      <c r="G74" s="189">
        <f t="shared" si="42"/>
        <v>3700</v>
      </c>
      <c r="H74" s="189">
        <f t="shared" si="42"/>
        <v>700</v>
      </c>
      <c r="J74" s="576">
        <v>1</v>
      </c>
      <c r="K74" s="178" t="s">
        <v>391</v>
      </c>
      <c r="L74" s="181">
        <f>D74</f>
        <v>1800</v>
      </c>
      <c r="M74" s="181">
        <f t="shared" ref="M74:M105" si="43">D74+H74</f>
        <v>2500</v>
      </c>
      <c r="N74" s="181">
        <f t="shared" ref="N74:N105" si="44">D74+2*H74</f>
        <v>3200</v>
      </c>
      <c r="O74" s="181">
        <f t="shared" ref="O74:O105" si="45">E74</f>
        <v>2300</v>
      </c>
      <c r="P74" s="181">
        <f t="shared" ref="P74:P105" si="46">E74+H74</f>
        <v>3000</v>
      </c>
      <c r="Q74" s="181">
        <f t="shared" ref="Q74:Q105" si="47">E74+2*H74</f>
        <v>3700</v>
      </c>
      <c r="R74" s="181">
        <f t="shared" ref="R74:R105" si="48">F74</f>
        <v>3100</v>
      </c>
      <c r="S74" s="181">
        <f>F74+H74</f>
        <v>3800</v>
      </c>
      <c r="T74" s="181">
        <f>F74+2*H74</f>
        <v>4500</v>
      </c>
      <c r="U74" s="181">
        <f t="shared" ref="U74:U105" si="49">G74</f>
        <v>3700</v>
      </c>
      <c r="V74" s="181">
        <f t="shared" ref="V74:V105" si="50">G74+H74</f>
        <v>4400</v>
      </c>
      <c r="W74" s="181">
        <f>G74+2*H74</f>
        <v>5100</v>
      </c>
      <c r="X74" s="181">
        <f>E74+F74</f>
        <v>5400</v>
      </c>
      <c r="Y74" s="181">
        <f>E74+F74+H74</f>
        <v>6100</v>
      </c>
      <c r="Z74" s="181">
        <f>E74+F74+2*H74</f>
        <v>6800</v>
      </c>
      <c r="AA74" s="181">
        <f>F74+G74</f>
        <v>6800</v>
      </c>
      <c r="AB74" s="181">
        <f>F74+G74+H74</f>
        <v>7500</v>
      </c>
      <c r="AC74" s="181">
        <f>F74+G74+2*H74</f>
        <v>8200</v>
      </c>
      <c r="AD74" s="181">
        <f>H74</f>
        <v>700</v>
      </c>
    </row>
    <row r="75" spans="1:30" ht="24" x14ac:dyDescent="0.15">
      <c r="A75" s="576"/>
      <c r="B75" s="178" t="s">
        <v>392</v>
      </c>
      <c r="C75" s="190" t="s">
        <v>286</v>
      </c>
      <c r="D75" s="189">
        <f t="shared" ref="D75:H90" si="51">ROUNDDOWN(D5/2,-2)</f>
        <v>700</v>
      </c>
      <c r="E75" s="189">
        <f t="shared" si="51"/>
        <v>900</v>
      </c>
      <c r="F75" s="189">
        <f t="shared" si="51"/>
        <v>1200</v>
      </c>
      <c r="G75" s="189">
        <f t="shared" si="51"/>
        <v>1500</v>
      </c>
      <c r="H75" s="189">
        <f t="shared" si="51"/>
        <v>300</v>
      </c>
      <c r="J75" s="576"/>
      <c r="K75" s="178" t="s">
        <v>392</v>
      </c>
      <c r="L75" s="181">
        <f t="shared" ref="L75:L105" si="52">D75</f>
        <v>700</v>
      </c>
      <c r="M75" s="181">
        <f t="shared" si="43"/>
        <v>1000</v>
      </c>
      <c r="N75" s="181">
        <f t="shared" si="44"/>
        <v>1300</v>
      </c>
      <c r="O75" s="181">
        <f t="shared" si="45"/>
        <v>900</v>
      </c>
      <c r="P75" s="181">
        <f t="shared" si="46"/>
        <v>1200</v>
      </c>
      <c r="Q75" s="181">
        <f t="shared" si="47"/>
        <v>1500</v>
      </c>
      <c r="R75" s="181">
        <f t="shared" si="48"/>
        <v>1200</v>
      </c>
      <c r="S75" s="181">
        <f t="shared" ref="S75:S105" si="53">F75+H75</f>
        <v>1500</v>
      </c>
      <c r="T75" s="181">
        <f t="shared" ref="T75:T105" si="54">F75+2*H75</f>
        <v>1800</v>
      </c>
      <c r="U75" s="181">
        <f t="shared" si="49"/>
        <v>1500</v>
      </c>
      <c r="V75" s="181">
        <f t="shared" si="50"/>
        <v>1800</v>
      </c>
      <c r="W75" s="181">
        <f t="shared" ref="W75:W105" si="55">G75+2*H75</f>
        <v>2100</v>
      </c>
      <c r="X75" s="181">
        <f t="shared" ref="X75:X105" si="56">E75+F75</f>
        <v>2100</v>
      </c>
      <c r="Y75" s="181">
        <f t="shared" ref="Y75:Y105" si="57">E75+F75+H75</f>
        <v>2400</v>
      </c>
      <c r="Z75" s="181">
        <f t="shared" ref="Z75:Z105" si="58">E75+F75+2*H75</f>
        <v>2700</v>
      </c>
      <c r="AA75" s="181">
        <f t="shared" ref="AA75:AA105" si="59">F75+G75</f>
        <v>2700</v>
      </c>
      <c r="AB75" s="181">
        <f t="shared" ref="AB75:AB105" si="60">F75+G75+H75</f>
        <v>3000</v>
      </c>
      <c r="AC75" s="181">
        <f t="shared" ref="AC75:AC105" si="61">F75+G75+2*H75</f>
        <v>3300</v>
      </c>
      <c r="AD75" s="181">
        <f t="shared" ref="AD75:AD105" si="62">H75</f>
        <v>300</v>
      </c>
    </row>
    <row r="76" spans="1:30" ht="24" x14ac:dyDescent="0.15">
      <c r="A76" s="576"/>
      <c r="B76" s="178" t="s">
        <v>393</v>
      </c>
      <c r="C76" s="190" t="s">
        <v>286</v>
      </c>
      <c r="D76" s="189">
        <f t="shared" si="51"/>
        <v>700</v>
      </c>
      <c r="E76" s="189">
        <f t="shared" si="51"/>
        <v>900</v>
      </c>
      <c r="F76" s="189">
        <f t="shared" si="51"/>
        <v>1200</v>
      </c>
      <c r="G76" s="189">
        <f t="shared" si="51"/>
        <v>1500</v>
      </c>
      <c r="H76" s="189">
        <f t="shared" si="51"/>
        <v>300</v>
      </c>
      <c r="J76" s="576"/>
      <c r="K76" s="178" t="s">
        <v>393</v>
      </c>
      <c r="L76" s="181">
        <f t="shared" si="52"/>
        <v>700</v>
      </c>
      <c r="M76" s="181">
        <f t="shared" si="43"/>
        <v>1000</v>
      </c>
      <c r="N76" s="181">
        <f t="shared" si="44"/>
        <v>1300</v>
      </c>
      <c r="O76" s="181">
        <f t="shared" si="45"/>
        <v>900</v>
      </c>
      <c r="P76" s="181">
        <f t="shared" si="46"/>
        <v>1200</v>
      </c>
      <c r="Q76" s="181">
        <f t="shared" si="47"/>
        <v>1500</v>
      </c>
      <c r="R76" s="181">
        <f t="shared" si="48"/>
        <v>1200</v>
      </c>
      <c r="S76" s="181">
        <f t="shared" si="53"/>
        <v>1500</v>
      </c>
      <c r="T76" s="181">
        <f t="shared" si="54"/>
        <v>1800</v>
      </c>
      <c r="U76" s="181">
        <f t="shared" si="49"/>
        <v>1500</v>
      </c>
      <c r="V76" s="181">
        <f t="shared" si="50"/>
        <v>1800</v>
      </c>
      <c r="W76" s="181">
        <f t="shared" si="55"/>
        <v>2100</v>
      </c>
      <c r="X76" s="181">
        <f t="shared" si="56"/>
        <v>2100</v>
      </c>
      <c r="Y76" s="181">
        <f t="shared" si="57"/>
        <v>2400</v>
      </c>
      <c r="Z76" s="181">
        <f t="shared" si="58"/>
        <v>2700</v>
      </c>
      <c r="AA76" s="181">
        <f t="shared" si="59"/>
        <v>2700</v>
      </c>
      <c r="AB76" s="181">
        <f t="shared" si="60"/>
        <v>3000</v>
      </c>
      <c r="AC76" s="181">
        <f t="shared" si="61"/>
        <v>3300</v>
      </c>
      <c r="AD76" s="181">
        <f t="shared" si="62"/>
        <v>300</v>
      </c>
    </row>
    <row r="77" spans="1:30" ht="21" x14ac:dyDescent="0.15">
      <c r="A77" s="576"/>
      <c r="B77" s="178" t="s">
        <v>394</v>
      </c>
      <c r="C77" s="179" t="s">
        <v>287</v>
      </c>
      <c r="D77" s="189">
        <f>D75+D76</f>
        <v>1400</v>
      </c>
      <c r="E77" s="189">
        <f t="shared" ref="E77:H77" si="63">E75+E76</f>
        <v>1800</v>
      </c>
      <c r="F77" s="189">
        <f t="shared" si="63"/>
        <v>2400</v>
      </c>
      <c r="G77" s="189">
        <f t="shared" si="63"/>
        <v>3000</v>
      </c>
      <c r="H77" s="189">
        <f t="shared" si="63"/>
        <v>600</v>
      </c>
      <c r="J77" s="576"/>
      <c r="K77" s="178" t="s">
        <v>394</v>
      </c>
      <c r="L77" s="181">
        <f t="shared" si="52"/>
        <v>1400</v>
      </c>
      <c r="M77" s="181">
        <f t="shared" si="43"/>
        <v>2000</v>
      </c>
      <c r="N77" s="181">
        <f t="shared" si="44"/>
        <v>2600</v>
      </c>
      <c r="O77" s="181">
        <f t="shared" si="45"/>
        <v>1800</v>
      </c>
      <c r="P77" s="181">
        <f t="shared" si="46"/>
        <v>2400</v>
      </c>
      <c r="Q77" s="181">
        <f t="shared" si="47"/>
        <v>3000</v>
      </c>
      <c r="R77" s="181">
        <f t="shared" si="48"/>
        <v>2400</v>
      </c>
      <c r="S77" s="181">
        <f t="shared" si="53"/>
        <v>3000</v>
      </c>
      <c r="T77" s="181">
        <f t="shared" si="54"/>
        <v>3600</v>
      </c>
      <c r="U77" s="181">
        <f t="shared" si="49"/>
        <v>3000</v>
      </c>
      <c r="V77" s="181">
        <f t="shared" si="50"/>
        <v>3600</v>
      </c>
      <c r="W77" s="181">
        <f t="shared" si="55"/>
        <v>4200</v>
      </c>
      <c r="X77" s="181">
        <f t="shared" si="56"/>
        <v>4200</v>
      </c>
      <c r="Y77" s="181">
        <f t="shared" si="57"/>
        <v>4800</v>
      </c>
      <c r="Z77" s="181">
        <f t="shared" si="58"/>
        <v>5400</v>
      </c>
      <c r="AA77" s="181">
        <f t="shared" si="59"/>
        <v>5400</v>
      </c>
      <c r="AB77" s="181">
        <f t="shared" si="60"/>
        <v>6000</v>
      </c>
      <c r="AC77" s="181">
        <f t="shared" si="61"/>
        <v>6600</v>
      </c>
      <c r="AD77" s="181">
        <f t="shared" si="62"/>
        <v>600</v>
      </c>
    </row>
    <row r="78" spans="1:30" x14ac:dyDescent="0.15">
      <c r="A78" s="576"/>
      <c r="B78" s="178" t="s">
        <v>395</v>
      </c>
      <c r="C78" s="190" t="s">
        <v>288</v>
      </c>
      <c r="D78" s="189">
        <f t="shared" si="51"/>
        <v>0</v>
      </c>
      <c r="E78" s="189">
        <f t="shared" si="51"/>
        <v>0</v>
      </c>
      <c r="F78" s="189">
        <f t="shared" si="51"/>
        <v>0</v>
      </c>
      <c r="G78" s="189">
        <f t="shared" si="51"/>
        <v>0</v>
      </c>
      <c r="H78" s="189">
        <f t="shared" si="51"/>
        <v>0</v>
      </c>
      <c r="J78" s="576"/>
      <c r="K78" s="178" t="s">
        <v>395</v>
      </c>
      <c r="L78" s="181">
        <f t="shared" si="52"/>
        <v>0</v>
      </c>
      <c r="M78" s="181">
        <f t="shared" si="43"/>
        <v>0</v>
      </c>
      <c r="N78" s="181">
        <f t="shared" si="44"/>
        <v>0</v>
      </c>
      <c r="O78" s="181">
        <f t="shared" si="45"/>
        <v>0</v>
      </c>
      <c r="P78" s="181">
        <f t="shared" si="46"/>
        <v>0</v>
      </c>
      <c r="Q78" s="181">
        <f t="shared" si="47"/>
        <v>0</v>
      </c>
      <c r="R78" s="181">
        <f t="shared" si="48"/>
        <v>0</v>
      </c>
      <c r="S78" s="181">
        <f t="shared" si="53"/>
        <v>0</v>
      </c>
      <c r="T78" s="181">
        <f t="shared" si="54"/>
        <v>0</v>
      </c>
      <c r="U78" s="181">
        <f t="shared" si="49"/>
        <v>0</v>
      </c>
      <c r="V78" s="181">
        <f t="shared" si="50"/>
        <v>0</v>
      </c>
      <c r="W78" s="181">
        <f t="shared" si="55"/>
        <v>0</v>
      </c>
      <c r="X78" s="181">
        <f t="shared" si="56"/>
        <v>0</v>
      </c>
      <c r="Y78" s="181">
        <f t="shared" si="57"/>
        <v>0</v>
      </c>
      <c r="Z78" s="181">
        <f t="shared" si="58"/>
        <v>0</v>
      </c>
      <c r="AA78" s="181">
        <f t="shared" si="59"/>
        <v>0</v>
      </c>
      <c r="AB78" s="181">
        <f t="shared" si="60"/>
        <v>0</v>
      </c>
      <c r="AC78" s="181">
        <f t="shared" si="61"/>
        <v>0</v>
      </c>
      <c r="AD78" s="181">
        <f t="shared" si="62"/>
        <v>0</v>
      </c>
    </row>
    <row r="79" spans="1:30" x14ac:dyDescent="0.15">
      <c r="A79" s="576"/>
      <c r="B79" s="178" t="s">
        <v>396</v>
      </c>
      <c r="C79" s="179" t="s">
        <v>289</v>
      </c>
      <c r="D79" s="189">
        <f t="shared" si="51"/>
        <v>0</v>
      </c>
      <c r="E79" s="189">
        <f t="shared" si="51"/>
        <v>0</v>
      </c>
      <c r="F79" s="189">
        <f t="shared" si="51"/>
        <v>0</v>
      </c>
      <c r="G79" s="189">
        <f t="shared" si="51"/>
        <v>0</v>
      </c>
      <c r="H79" s="189">
        <f t="shared" si="51"/>
        <v>0</v>
      </c>
      <c r="J79" s="576"/>
      <c r="K79" s="178" t="s">
        <v>396</v>
      </c>
      <c r="L79" s="181">
        <f t="shared" si="52"/>
        <v>0</v>
      </c>
      <c r="M79" s="181">
        <f t="shared" si="43"/>
        <v>0</v>
      </c>
      <c r="N79" s="181">
        <f t="shared" si="44"/>
        <v>0</v>
      </c>
      <c r="O79" s="181">
        <f t="shared" si="45"/>
        <v>0</v>
      </c>
      <c r="P79" s="181">
        <f t="shared" si="46"/>
        <v>0</v>
      </c>
      <c r="Q79" s="181">
        <f t="shared" si="47"/>
        <v>0</v>
      </c>
      <c r="R79" s="181">
        <f t="shared" si="48"/>
        <v>0</v>
      </c>
      <c r="S79" s="181">
        <f t="shared" si="53"/>
        <v>0</v>
      </c>
      <c r="T79" s="181">
        <f t="shared" si="54"/>
        <v>0</v>
      </c>
      <c r="U79" s="181">
        <f t="shared" si="49"/>
        <v>0</v>
      </c>
      <c r="V79" s="181">
        <f t="shared" si="50"/>
        <v>0</v>
      </c>
      <c r="W79" s="181">
        <f t="shared" si="55"/>
        <v>0</v>
      </c>
      <c r="X79" s="181">
        <f t="shared" si="56"/>
        <v>0</v>
      </c>
      <c r="Y79" s="181">
        <f t="shared" si="57"/>
        <v>0</v>
      </c>
      <c r="Z79" s="181">
        <f t="shared" si="58"/>
        <v>0</v>
      </c>
      <c r="AA79" s="181">
        <f t="shared" si="59"/>
        <v>0</v>
      </c>
      <c r="AB79" s="181">
        <f t="shared" si="60"/>
        <v>0</v>
      </c>
      <c r="AC79" s="181">
        <f t="shared" si="61"/>
        <v>0</v>
      </c>
      <c r="AD79" s="181">
        <f t="shared" si="62"/>
        <v>0</v>
      </c>
    </row>
    <row r="80" spans="1:30" x14ac:dyDescent="0.15">
      <c r="A80" s="576">
        <v>2</v>
      </c>
      <c r="B80" s="178" t="s">
        <v>397</v>
      </c>
      <c r="C80" s="179" t="s">
        <v>290</v>
      </c>
      <c r="D80" s="189">
        <f t="shared" si="51"/>
        <v>900</v>
      </c>
      <c r="E80" s="189">
        <f t="shared" si="51"/>
        <v>1000</v>
      </c>
      <c r="F80" s="189">
        <f t="shared" si="51"/>
        <v>1800</v>
      </c>
      <c r="G80" s="189">
        <f t="shared" si="51"/>
        <v>1700</v>
      </c>
      <c r="H80" s="189">
        <f t="shared" si="51"/>
        <v>400</v>
      </c>
      <c r="J80" s="576">
        <v>2</v>
      </c>
      <c r="K80" s="178" t="s">
        <v>397</v>
      </c>
      <c r="L80" s="181">
        <f t="shared" si="52"/>
        <v>900</v>
      </c>
      <c r="M80" s="181">
        <f t="shared" si="43"/>
        <v>1300</v>
      </c>
      <c r="N80" s="181">
        <f t="shared" si="44"/>
        <v>1700</v>
      </c>
      <c r="O80" s="181">
        <f t="shared" si="45"/>
        <v>1000</v>
      </c>
      <c r="P80" s="181">
        <f t="shared" si="46"/>
        <v>1400</v>
      </c>
      <c r="Q80" s="181">
        <f t="shared" si="47"/>
        <v>1800</v>
      </c>
      <c r="R80" s="181">
        <f t="shared" si="48"/>
        <v>1800</v>
      </c>
      <c r="S80" s="181">
        <f t="shared" si="53"/>
        <v>2200</v>
      </c>
      <c r="T80" s="181">
        <f t="shared" si="54"/>
        <v>2600</v>
      </c>
      <c r="U80" s="181">
        <f t="shared" si="49"/>
        <v>1700</v>
      </c>
      <c r="V80" s="181">
        <f t="shared" si="50"/>
        <v>2100</v>
      </c>
      <c r="W80" s="181">
        <f t="shared" si="55"/>
        <v>2500</v>
      </c>
      <c r="X80" s="181">
        <f t="shared" si="56"/>
        <v>2800</v>
      </c>
      <c r="Y80" s="181">
        <f t="shared" si="57"/>
        <v>3200</v>
      </c>
      <c r="Z80" s="181">
        <f t="shared" si="58"/>
        <v>3600</v>
      </c>
      <c r="AA80" s="181">
        <f t="shared" si="59"/>
        <v>3500</v>
      </c>
      <c r="AB80" s="181">
        <f t="shared" si="60"/>
        <v>3900</v>
      </c>
      <c r="AC80" s="181">
        <f t="shared" si="61"/>
        <v>4300</v>
      </c>
      <c r="AD80" s="181">
        <f t="shared" si="62"/>
        <v>400</v>
      </c>
    </row>
    <row r="81" spans="1:30" x14ac:dyDescent="0.15">
      <c r="A81" s="576"/>
      <c r="B81" s="178" t="s">
        <v>398</v>
      </c>
      <c r="C81" s="179" t="s">
        <v>291</v>
      </c>
      <c r="D81" s="189">
        <f t="shared" si="51"/>
        <v>1800</v>
      </c>
      <c r="E81" s="189">
        <f t="shared" si="51"/>
        <v>2300</v>
      </c>
      <c r="F81" s="189">
        <f t="shared" si="51"/>
        <v>3100</v>
      </c>
      <c r="G81" s="189">
        <f t="shared" si="51"/>
        <v>3700</v>
      </c>
      <c r="H81" s="189">
        <f t="shared" si="51"/>
        <v>700</v>
      </c>
      <c r="J81" s="576"/>
      <c r="K81" s="178" t="s">
        <v>398</v>
      </c>
      <c r="L81" s="181">
        <f t="shared" si="52"/>
        <v>1800</v>
      </c>
      <c r="M81" s="181">
        <f t="shared" si="43"/>
        <v>2500</v>
      </c>
      <c r="N81" s="181">
        <f t="shared" si="44"/>
        <v>3200</v>
      </c>
      <c r="O81" s="181">
        <f t="shared" si="45"/>
        <v>2300</v>
      </c>
      <c r="P81" s="181">
        <f t="shared" si="46"/>
        <v>3000</v>
      </c>
      <c r="Q81" s="181">
        <f t="shared" si="47"/>
        <v>3700</v>
      </c>
      <c r="R81" s="181">
        <f t="shared" si="48"/>
        <v>3100</v>
      </c>
      <c r="S81" s="181">
        <f t="shared" si="53"/>
        <v>3800</v>
      </c>
      <c r="T81" s="181">
        <f t="shared" si="54"/>
        <v>4500</v>
      </c>
      <c r="U81" s="181">
        <f t="shared" si="49"/>
        <v>3700</v>
      </c>
      <c r="V81" s="181">
        <f t="shared" si="50"/>
        <v>4400</v>
      </c>
      <c r="W81" s="181">
        <f t="shared" si="55"/>
        <v>5100</v>
      </c>
      <c r="X81" s="181">
        <f t="shared" si="56"/>
        <v>5400</v>
      </c>
      <c r="Y81" s="181">
        <f t="shared" si="57"/>
        <v>6100</v>
      </c>
      <c r="Z81" s="181">
        <f t="shared" si="58"/>
        <v>6800</v>
      </c>
      <c r="AA81" s="181">
        <f t="shared" si="59"/>
        <v>6800</v>
      </c>
      <c r="AB81" s="181">
        <f t="shared" si="60"/>
        <v>7500</v>
      </c>
      <c r="AC81" s="181">
        <f t="shared" si="61"/>
        <v>8200</v>
      </c>
      <c r="AD81" s="181">
        <f t="shared" si="62"/>
        <v>700</v>
      </c>
    </row>
    <row r="82" spans="1:30" x14ac:dyDescent="0.15">
      <c r="A82" s="576"/>
      <c r="B82" s="178" t="s">
        <v>399</v>
      </c>
      <c r="C82" s="179" t="s">
        <v>292</v>
      </c>
      <c r="D82" s="189">
        <f t="shared" si="51"/>
        <v>2900</v>
      </c>
      <c r="E82" s="189">
        <f t="shared" si="51"/>
        <v>4000</v>
      </c>
      <c r="F82" s="189">
        <f t="shared" si="51"/>
        <v>4300</v>
      </c>
      <c r="G82" s="189">
        <f t="shared" si="51"/>
        <v>6300</v>
      </c>
      <c r="H82" s="189">
        <f t="shared" si="51"/>
        <v>1000</v>
      </c>
      <c r="J82" s="576"/>
      <c r="K82" s="178" t="s">
        <v>399</v>
      </c>
      <c r="L82" s="181">
        <f t="shared" si="52"/>
        <v>2900</v>
      </c>
      <c r="M82" s="181">
        <f t="shared" si="43"/>
        <v>3900</v>
      </c>
      <c r="N82" s="181">
        <f t="shared" si="44"/>
        <v>4900</v>
      </c>
      <c r="O82" s="181">
        <f t="shared" si="45"/>
        <v>4000</v>
      </c>
      <c r="P82" s="181">
        <f t="shared" si="46"/>
        <v>5000</v>
      </c>
      <c r="Q82" s="181">
        <f t="shared" si="47"/>
        <v>6000</v>
      </c>
      <c r="R82" s="181">
        <f t="shared" si="48"/>
        <v>4300</v>
      </c>
      <c r="S82" s="181">
        <f t="shared" si="53"/>
        <v>5300</v>
      </c>
      <c r="T82" s="181">
        <f t="shared" si="54"/>
        <v>6300</v>
      </c>
      <c r="U82" s="181">
        <f t="shared" si="49"/>
        <v>6300</v>
      </c>
      <c r="V82" s="181">
        <f t="shared" si="50"/>
        <v>7300</v>
      </c>
      <c r="W82" s="181">
        <f t="shared" si="55"/>
        <v>8300</v>
      </c>
      <c r="X82" s="181">
        <f t="shared" si="56"/>
        <v>8300</v>
      </c>
      <c r="Y82" s="181">
        <f t="shared" si="57"/>
        <v>9300</v>
      </c>
      <c r="Z82" s="181">
        <f t="shared" si="58"/>
        <v>10300</v>
      </c>
      <c r="AA82" s="181">
        <f t="shared" si="59"/>
        <v>10600</v>
      </c>
      <c r="AB82" s="181">
        <f t="shared" si="60"/>
        <v>11600</v>
      </c>
      <c r="AC82" s="181">
        <f t="shared" si="61"/>
        <v>12600</v>
      </c>
      <c r="AD82" s="181">
        <f t="shared" si="62"/>
        <v>1000</v>
      </c>
    </row>
    <row r="83" spans="1:30" x14ac:dyDescent="0.15">
      <c r="A83" s="576"/>
      <c r="B83" s="178" t="s">
        <v>400</v>
      </c>
      <c r="C83" s="179" t="s">
        <v>293</v>
      </c>
      <c r="D83" s="189">
        <f t="shared" si="51"/>
        <v>700</v>
      </c>
      <c r="E83" s="189">
        <f t="shared" si="51"/>
        <v>900</v>
      </c>
      <c r="F83" s="189">
        <f t="shared" si="51"/>
        <v>1200</v>
      </c>
      <c r="G83" s="189">
        <f t="shared" si="51"/>
        <v>1500</v>
      </c>
      <c r="H83" s="189">
        <f t="shared" si="51"/>
        <v>300</v>
      </c>
      <c r="J83" s="576"/>
      <c r="K83" s="178" t="s">
        <v>400</v>
      </c>
      <c r="L83" s="181">
        <f t="shared" si="52"/>
        <v>700</v>
      </c>
      <c r="M83" s="181">
        <f t="shared" si="43"/>
        <v>1000</v>
      </c>
      <c r="N83" s="181">
        <f t="shared" si="44"/>
        <v>1300</v>
      </c>
      <c r="O83" s="181">
        <f t="shared" si="45"/>
        <v>900</v>
      </c>
      <c r="P83" s="181">
        <f t="shared" si="46"/>
        <v>1200</v>
      </c>
      <c r="Q83" s="181">
        <f t="shared" si="47"/>
        <v>1500</v>
      </c>
      <c r="R83" s="181">
        <f t="shared" si="48"/>
        <v>1200</v>
      </c>
      <c r="S83" s="181">
        <f t="shared" si="53"/>
        <v>1500</v>
      </c>
      <c r="T83" s="181">
        <f t="shared" si="54"/>
        <v>1800</v>
      </c>
      <c r="U83" s="181">
        <f t="shared" si="49"/>
        <v>1500</v>
      </c>
      <c r="V83" s="181">
        <f t="shared" si="50"/>
        <v>1800</v>
      </c>
      <c r="W83" s="181">
        <f t="shared" si="55"/>
        <v>2100</v>
      </c>
      <c r="X83" s="181">
        <f t="shared" si="56"/>
        <v>2100</v>
      </c>
      <c r="Y83" s="181">
        <f t="shared" si="57"/>
        <v>2400</v>
      </c>
      <c r="Z83" s="181">
        <f t="shared" si="58"/>
        <v>2700</v>
      </c>
      <c r="AA83" s="181">
        <f t="shared" si="59"/>
        <v>2700</v>
      </c>
      <c r="AB83" s="181">
        <f t="shared" si="60"/>
        <v>3000</v>
      </c>
      <c r="AC83" s="181">
        <f t="shared" si="61"/>
        <v>3300</v>
      </c>
      <c r="AD83" s="181">
        <f t="shared" si="62"/>
        <v>300</v>
      </c>
    </row>
    <row r="84" spans="1:30" ht="24" x14ac:dyDescent="0.15">
      <c r="A84" s="576"/>
      <c r="B84" s="178" t="s">
        <v>401</v>
      </c>
      <c r="C84" s="190" t="s">
        <v>294</v>
      </c>
      <c r="D84" s="189">
        <f t="shared" si="51"/>
        <v>700</v>
      </c>
      <c r="E84" s="189">
        <f t="shared" si="51"/>
        <v>900</v>
      </c>
      <c r="F84" s="189">
        <f t="shared" si="51"/>
        <v>1200</v>
      </c>
      <c r="G84" s="189">
        <f t="shared" si="51"/>
        <v>1500</v>
      </c>
      <c r="H84" s="189">
        <f t="shared" si="51"/>
        <v>300</v>
      </c>
      <c r="J84" s="576"/>
      <c r="K84" s="178" t="s">
        <v>401</v>
      </c>
      <c r="L84" s="181">
        <f t="shared" si="52"/>
        <v>700</v>
      </c>
      <c r="M84" s="181">
        <f t="shared" si="43"/>
        <v>1000</v>
      </c>
      <c r="N84" s="181">
        <f t="shared" si="44"/>
        <v>1300</v>
      </c>
      <c r="O84" s="181">
        <f t="shared" si="45"/>
        <v>900</v>
      </c>
      <c r="P84" s="181">
        <f t="shared" si="46"/>
        <v>1200</v>
      </c>
      <c r="Q84" s="181">
        <f t="shared" si="47"/>
        <v>1500</v>
      </c>
      <c r="R84" s="181">
        <f t="shared" si="48"/>
        <v>1200</v>
      </c>
      <c r="S84" s="181">
        <f t="shared" si="53"/>
        <v>1500</v>
      </c>
      <c r="T84" s="181">
        <f t="shared" si="54"/>
        <v>1800</v>
      </c>
      <c r="U84" s="181">
        <f t="shared" si="49"/>
        <v>1500</v>
      </c>
      <c r="V84" s="181">
        <f t="shared" si="50"/>
        <v>1800</v>
      </c>
      <c r="W84" s="181">
        <f t="shared" si="55"/>
        <v>2100</v>
      </c>
      <c r="X84" s="181">
        <f t="shared" si="56"/>
        <v>2100</v>
      </c>
      <c r="Y84" s="181">
        <f t="shared" si="57"/>
        <v>2400</v>
      </c>
      <c r="Z84" s="181">
        <f t="shared" si="58"/>
        <v>2700</v>
      </c>
      <c r="AA84" s="181">
        <f t="shared" si="59"/>
        <v>2700</v>
      </c>
      <c r="AB84" s="181">
        <f t="shared" si="60"/>
        <v>3000</v>
      </c>
      <c r="AC84" s="181">
        <f t="shared" si="61"/>
        <v>3300</v>
      </c>
      <c r="AD84" s="181">
        <f t="shared" si="62"/>
        <v>300</v>
      </c>
    </row>
    <row r="85" spans="1:30" x14ac:dyDescent="0.15">
      <c r="A85" s="576"/>
      <c r="B85" s="178" t="s">
        <v>402</v>
      </c>
      <c r="C85" s="179" t="s">
        <v>23</v>
      </c>
      <c r="D85" s="189">
        <f t="shared" si="51"/>
        <v>3600</v>
      </c>
      <c r="E85" s="189">
        <f t="shared" si="51"/>
        <v>4200</v>
      </c>
      <c r="F85" s="189">
        <f t="shared" si="51"/>
        <v>5000</v>
      </c>
      <c r="G85" s="189">
        <f t="shared" si="51"/>
        <v>7000</v>
      </c>
      <c r="H85" s="189">
        <f t="shared" si="51"/>
        <v>1200</v>
      </c>
      <c r="J85" s="576"/>
      <c r="K85" s="178" t="s">
        <v>402</v>
      </c>
      <c r="L85" s="181">
        <f t="shared" si="52"/>
        <v>3600</v>
      </c>
      <c r="M85" s="181">
        <f t="shared" si="43"/>
        <v>4800</v>
      </c>
      <c r="N85" s="181">
        <f t="shared" si="44"/>
        <v>6000</v>
      </c>
      <c r="O85" s="181">
        <f t="shared" si="45"/>
        <v>4200</v>
      </c>
      <c r="P85" s="181">
        <f t="shared" si="46"/>
        <v>5400</v>
      </c>
      <c r="Q85" s="181">
        <f t="shared" si="47"/>
        <v>6600</v>
      </c>
      <c r="R85" s="181">
        <f t="shared" si="48"/>
        <v>5000</v>
      </c>
      <c r="S85" s="181">
        <f t="shared" si="53"/>
        <v>6200</v>
      </c>
      <c r="T85" s="181">
        <f t="shared" si="54"/>
        <v>7400</v>
      </c>
      <c r="U85" s="181">
        <f t="shared" si="49"/>
        <v>7000</v>
      </c>
      <c r="V85" s="181">
        <f t="shared" si="50"/>
        <v>8200</v>
      </c>
      <c r="W85" s="181">
        <f t="shared" si="55"/>
        <v>9400</v>
      </c>
      <c r="X85" s="181">
        <f t="shared" si="56"/>
        <v>9200</v>
      </c>
      <c r="Y85" s="181">
        <f t="shared" si="57"/>
        <v>10400</v>
      </c>
      <c r="Z85" s="181">
        <f t="shared" si="58"/>
        <v>11600</v>
      </c>
      <c r="AA85" s="181">
        <f t="shared" si="59"/>
        <v>12000</v>
      </c>
      <c r="AB85" s="181">
        <f t="shared" si="60"/>
        <v>13200</v>
      </c>
      <c r="AC85" s="181">
        <f t="shared" si="61"/>
        <v>14400</v>
      </c>
      <c r="AD85" s="181">
        <f t="shared" si="62"/>
        <v>1200</v>
      </c>
    </row>
    <row r="86" spans="1:30" x14ac:dyDescent="0.15">
      <c r="A86" s="576"/>
      <c r="B86" s="178" t="s">
        <v>403</v>
      </c>
      <c r="C86" s="179" t="s">
        <v>293</v>
      </c>
      <c r="D86" s="189">
        <f t="shared" si="51"/>
        <v>0</v>
      </c>
      <c r="E86" s="189">
        <f t="shared" si="51"/>
        <v>0</v>
      </c>
      <c r="F86" s="189">
        <f t="shared" si="51"/>
        <v>0</v>
      </c>
      <c r="G86" s="189">
        <f t="shared" si="51"/>
        <v>0</v>
      </c>
      <c r="H86" s="189">
        <f t="shared" si="51"/>
        <v>0</v>
      </c>
      <c r="J86" s="576"/>
      <c r="K86" s="178" t="s">
        <v>403</v>
      </c>
      <c r="L86" s="181">
        <f t="shared" si="52"/>
        <v>0</v>
      </c>
      <c r="M86" s="181">
        <f t="shared" si="43"/>
        <v>0</v>
      </c>
      <c r="N86" s="181">
        <f t="shared" si="44"/>
        <v>0</v>
      </c>
      <c r="O86" s="181">
        <f t="shared" si="45"/>
        <v>0</v>
      </c>
      <c r="P86" s="181">
        <f t="shared" si="46"/>
        <v>0</v>
      </c>
      <c r="Q86" s="181">
        <f t="shared" si="47"/>
        <v>0</v>
      </c>
      <c r="R86" s="181">
        <f t="shared" si="48"/>
        <v>0</v>
      </c>
      <c r="S86" s="181">
        <f t="shared" si="53"/>
        <v>0</v>
      </c>
      <c r="T86" s="181">
        <f t="shared" si="54"/>
        <v>0</v>
      </c>
      <c r="U86" s="181">
        <f t="shared" si="49"/>
        <v>0</v>
      </c>
      <c r="V86" s="181">
        <f t="shared" si="50"/>
        <v>0</v>
      </c>
      <c r="W86" s="181">
        <f t="shared" si="55"/>
        <v>0</v>
      </c>
      <c r="X86" s="181">
        <f t="shared" si="56"/>
        <v>0</v>
      </c>
      <c r="Y86" s="181">
        <f t="shared" si="57"/>
        <v>0</v>
      </c>
      <c r="Z86" s="181">
        <f t="shared" si="58"/>
        <v>0</v>
      </c>
      <c r="AA86" s="181">
        <f t="shared" si="59"/>
        <v>0</v>
      </c>
      <c r="AB86" s="181">
        <f t="shared" si="60"/>
        <v>0</v>
      </c>
      <c r="AC86" s="181">
        <f t="shared" si="61"/>
        <v>0</v>
      </c>
      <c r="AD86" s="181">
        <f t="shared" si="62"/>
        <v>0</v>
      </c>
    </row>
    <row r="87" spans="1:30" x14ac:dyDescent="0.15">
      <c r="A87" s="576"/>
      <c r="B87" s="178" t="s">
        <v>404</v>
      </c>
      <c r="C87" s="179" t="s">
        <v>293</v>
      </c>
      <c r="D87" s="189">
        <f t="shared" si="51"/>
        <v>0</v>
      </c>
      <c r="E87" s="189">
        <f t="shared" si="51"/>
        <v>0</v>
      </c>
      <c r="F87" s="189">
        <f t="shared" si="51"/>
        <v>0</v>
      </c>
      <c r="G87" s="189">
        <f t="shared" si="51"/>
        <v>0</v>
      </c>
      <c r="H87" s="189">
        <f t="shared" si="51"/>
        <v>0</v>
      </c>
      <c r="J87" s="576"/>
      <c r="K87" s="178" t="s">
        <v>404</v>
      </c>
      <c r="L87" s="181">
        <f t="shared" si="52"/>
        <v>0</v>
      </c>
      <c r="M87" s="181">
        <f t="shared" si="43"/>
        <v>0</v>
      </c>
      <c r="N87" s="181">
        <f t="shared" si="44"/>
        <v>0</v>
      </c>
      <c r="O87" s="181">
        <f t="shared" si="45"/>
        <v>0</v>
      </c>
      <c r="P87" s="181">
        <f t="shared" si="46"/>
        <v>0</v>
      </c>
      <c r="Q87" s="181">
        <f t="shared" si="47"/>
        <v>0</v>
      </c>
      <c r="R87" s="181">
        <f t="shared" si="48"/>
        <v>0</v>
      </c>
      <c r="S87" s="181">
        <f t="shared" si="53"/>
        <v>0</v>
      </c>
      <c r="T87" s="181">
        <f t="shared" si="54"/>
        <v>0</v>
      </c>
      <c r="U87" s="181">
        <f t="shared" si="49"/>
        <v>0</v>
      </c>
      <c r="V87" s="181">
        <f t="shared" si="50"/>
        <v>0</v>
      </c>
      <c r="W87" s="181">
        <f t="shared" si="55"/>
        <v>0</v>
      </c>
      <c r="X87" s="181">
        <f t="shared" si="56"/>
        <v>0</v>
      </c>
      <c r="Y87" s="181">
        <f t="shared" si="57"/>
        <v>0</v>
      </c>
      <c r="Z87" s="181">
        <f t="shared" si="58"/>
        <v>0</v>
      </c>
      <c r="AA87" s="181">
        <f t="shared" si="59"/>
        <v>0</v>
      </c>
      <c r="AB87" s="181">
        <f t="shared" si="60"/>
        <v>0</v>
      </c>
      <c r="AC87" s="181">
        <f t="shared" si="61"/>
        <v>0</v>
      </c>
      <c r="AD87" s="181">
        <f t="shared" si="62"/>
        <v>0</v>
      </c>
    </row>
    <row r="88" spans="1:30" x14ac:dyDescent="0.15">
      <c r="A88" s="576"/>
      <c r="B88" s="178" t="s">
        <v>405</v>
      </c>
      <c r="C88" s="179" t="s">
        <v>86</v>
      </c>
      <c r="D88" s="189">
        <f t="shared" si="51"/>
        <v>0</v>
      </c>
      <c r="E88" s="189">
        <f t="shared" si="51"/>
        <v>0</v>
      </c>
      <c r="F88" s="189">
        <f t="shared" si="51"/>
        <v>0</v>
      </c>
      <c r="G88" s="189">
        <f t="shared" si="51"/>
        <v>0</v>
      </c>
      <c r="H88" s="189">
        <f t="shared" si="51"/>
        <v>0</v>
      </c>
      <c r="J88" s="576"/>
      <c r="K88" s="178" t="s">
        <v>405</v>
      </c>
      <c r="L88" s="181">
        <f t="shared" si="52"/>
        <v>0</v>
      </c>
      <c r="M88" s="181">
        <f t="shared" si="43"/>
        <v>0</v>
      </c>
      <c r="N88" s="181">
        <f t="shared" si="44"/>
        <v>0</v>
      </c>
      <c r="O88" s="181">
        <f t="shared" si="45"/>
        <v>0</v>
      </c>
      <c r="P88" s="181">
        <f t="shared" si="46"/>
        <v>0</v>
      </c>
      <c r="Q88" s="181">
        <f t="shared" si="47"/>
        <v>0</v>
      </c>
      <c r="R88" s="181">
        <f t="shared" si="48"/>
        <v>0</v>
      </c>
      <c r="S88" s="181">
        <f t="shared" si="53"/>
        <v>0</v>
      </c>
      <c r="T88" s="181">
        <f t="shared" si="54"/>
        <v>0</v>
      </c>
      <c r="U88" s="181">
        <f t="shared" si="49"/>
        <v>0</v>
      </c>
      <c r="V88" s="181">
        <f t="shared" si="50"/>
        <v>0</v>
      </c>
      <c r="W88" s="181">
        <f t="shared" si="55"/>
        <v>0</v>
      </c>
      <c r="X88" s="181">
        <f t="shared" si="56"/>
        <v>0</v>
      </c>
      <c r="Y88" s="181">
        <f t="shared" si="57"/>
        <v>0</v>
      </c>
      <c r="Z88" s="181">
        <f t="shared" si="58"/>
        <v>0</v>
      </c>
      <c r="AA88" s="181">
        <f t="shared" si="59"/>
        <v>0</v>
      </c>
      <c r="AB88" s="181">
        <f t="shared" si="60"/>
        <v>0</v>
      </c>
      <c r="AC88" s="181">
        <f t="shared" si="61"/>
        <v>0</v>
      </c>
      <c r="AD88" s="181">
        <f t="shared" si="62"/>
        <v>0</v>
      </c>
    </row>
    <row r="89" spans="1:30" x14ac:dyDescent="0.15">
      <c r="A89" s="576">
        <v>3</v>
      </c>
      <c r="B89" s="178" t="s">
        <v>406</v>
      </c>
      <c r="C89" s="179" t="s">
        <v>295</v>
      </c>
      <c r="D89" s="189">
        <f t="shared" si="51"/>
        <v>2900</v>
      </c>
      <c r="E89" s="189">
        <f t="shared" si="51"/>
        <v>4000</v>
      </c>
      <c r="F89" s="189">
        <f t="shared" si="51"/>
        <v>4300</v>
      </c>
      <c r="G89" s="189">
        <f t="shared" si="51"/>
        <v>6300</v>
      </c>
      <c r="H89" s="189">
        <f t="shared" si="51"/>
        <v>1000</v>
      </c>
      <c r="J89" s="576">
        <v>3</v>
      </c>
      <c r="K89" s="178" t="s">
        <v>406</v>
      </c>
      <c r="L89" s="181">
        <f t="shared" si="52"/>
        <v>2900</v>
      </c>
      <c r="M89" s="181">
        <f t="shared" si="43"/>
        <v>3900</v>
      </c>
      <c r="N89" s="181">
        <f t="shared" si="44"/>
        <v>4900</v>
      </c>
      <c r="O89" s="181">
        <f t="shared" si="45"/>
        <v>4000</v>
      </c>
      <c r="P89" s="181">
        <f t="shared" si="46"/>
        <v>5000</v>
      </c>
      <c r="Q89" s="181">
        <f t="shared" si="47"/>
        <v>6000</v>
      </c>
      <c r="R89" s="181">
        <f t="shared" si="48"/>
        <v>4300</v>
      </c>
      <c r="S89" s="181">
        <f t="shared" si="53"/>
        <v>5300</v>
      </c>
      <c r="T89" s="181">
        <f t="shared" si="54"/>
        <v>6300</v>
      </c>
      <c r="U89" s="181">
        <f t="shared" si="49"/>
        <v>6300</v>
      </c>
      <c r="V89" s="181">
        <f t="shared" si="50"/>
        <v>7300</v>
      </c>
      <c r="W89" s="181">
        <f t="shared" si="55"/>
        <v>8300</v>
      </c>
      <c r="X89" s="181">
        <f t="shared" si="56"/>
        <v>8300</v>
      </c>
      <c r="Y89" s="181">
        <f t="shared" si="57"/>
        <v>9300</v>
      </c>
      <c r="Z89" s="181">
        <f t="shared" si="58"/>
        <v>10300</v>
      </c>
      <c r="AA89" s="181">
        <f t="shared" si="59"/>
        <v>10600</v>
      </c>
      <c r="AB89" s="181">
        <f t="shared" si="60"/>
        <v>11600</v>
      </c>
      <c r="AC89" s="181">
        <f t="shared" si="61"/>
        <v>12600</v>
      </c>
      <c r="AD89" s="181">
        <f t="shared" si="62"/>
        <v>1000</v>
      </c>
    </row>
    <row r="90" spans="1:30" x14ac:dyDescent="0.15">
      <c r="A90" s="576"/>
      <c r="B90" s="178" t="s">
        <v>407</v>
      </c>
      <c r="C90" s="179" t="s">
        <v>285</v>
      </c>
      <c r="D90" s="189">
        <f t="shared" si="51"/>
        <v>1800</v>
      </c>
      <c r="E90" s="189">
        <f t="shared" si="51"/>
        <v>2300</v>
      </c>
      <c r="F90" s="189">
        <f t="shared" si="51"/>
        <v>3100</v>
      </c>
      <c r="G90" s="189">
        <f t="shared" si="51"/>
        <v>3700</v>
      </c>
      <c r="H90" s="189">
        <f t="shared" si="51"/>
        <v>700</v>
      </c>
      <c r="J90" s="576"/>
      <c r="K90" s="178" t="s">
        <v>407</v>
      </c>
      <c r="L90" s="181">
        <f t="shared" si="52"/>
        <v>1800</v>
      </c>
      <c r="M90" s="181">
        <f t="shared" si="43"/>
        <v>2500</v>
      </c>
      <c r="N90" s="181">
        <f t="shared" si="44"/>
        <v>3200</v>
      </c>
      <c r="O90" s="181">
        <f t="shared" si="45"/>
        <v>2300</v>
      </c>
      <c r="P90" s="181">
        <f t="shared" si="46"/>
        <v>3000</v>
      </c>
      <c r="Q90" s="181">
        <f t="shared" si="47"/>
        <v>3700</v>
      </c>
      <c r="R90" s="181">
        <f t="shared" si="48"/>
        <v>3100</v>
      </c>
      <c r="S90" s="181">
        <f t="shared" si="53"/>
        <v>3800</v>
      </c>
      <c r="T90" s="181">
        <f t="shared" si="54"/>
        <v>4500</v>
      </c>
      <c r="U90" s="181">
        <f t="shared" si="49"/>
        <v>3700</v>
      </c>
      <c r="V90" s="181">
        <f t="shared" si="50"/>
        <v>4400</v>
      </c>
      <c r="W90" s="181">
        <f t="shared" si="55"/>
        <v>5100</v>
      </c>
      <c r="X90" s="181">
        <f t="shared" si="56"/>
        <v>5400</v>
      </c>
      <c r="Y90" s="181">
        <f t="shared" si="57"/>
        <v>6100</v>
      </c>
      <c r="Z90" s="181">
        <f t="shared" si="58"/>
        <v>6800</v>
      </c>
      <c r="AA90" s="181">
        <f t="shared" si="59"/>
        <v>6800</v>
      </c>
      <c r="AB90" s="181">
        <f t="shared" si="60"/>
        <v>7500</v>
      </c>
      <c r="AC90" s="181">
        <f t="shared" si="61"/>
        <v>8200</v>
      </c>
      <c r="AD90" s="181">
        <f t="shared" si="62"/>
        <v>700</v>
      </c>
    </row>
    <row r="91" spans="1:30" x14ac:dyDescent="0.15">
      <c r="A91" s="576"/>
      <c r="B91" s="178" t="s">
        <v>408</v>
      </c>
      <c r="C91" s="179" t="s">
        <v>288</v>
      </c>
      <c r="D91" s="189">
        <f t="shared" ref="D91:H105" si="64">ROUNDDOWN(D21/2,-2)</f>
        <v>900</v>
      </c>
      <c r="E91" s="189">
        <f t="shared" si="64"/>
        <v>1000</v>
      </c>
      <c r="F91" s="189">
        <f t="shared" si="64"/>
        <v>1800</v>
      </c>
      <c r="G91" s="189">
        <f t="shared" si="64"/>
        <v>1700</v>
      </c>
      <c r="H91" s="189">
        <f t="shared" si="64"/>
        <v>400</v>
      </c>
      <c r="J91" s="576"/>
      <c r="K91" s="178" t="s">
        <v>408</v>
      </c>
      <c r="L91" s="181">
        <f t="shared" si="52"/>
        <v>900</v>
      </c>
      <c r="M91" s="181">
        <f t="shared" si="43"/>
        <v>1300</v>
      </c>
      <c r="N91" s="181">
        <f t="shared" si="44"/>
        <v>1700</v>
      </c>
      <c r="O91" s="181">
        <f t="shared" si="45"/>
        <v>1000</v>
      </c>
      <c r="P91" s="181">
        <f t="shared" si="46"/>
        <v>1400</v>
      </c>
      <c r="Q91" s="181">
        <f t="shared" si="47"/>
        <v>1800</v>
      </c>
      <c r="R91" s="181">
        <f t="shared" si="48"/>
        <v>1800</v>
      </c>
      <c r="S91" s="181">
        <f t="shared" si="53"/>
        <v>2200</v>
      </c>
      <c r="T91" s="181">
        <f t="shared" si="54"/>
        <v>2600</v>
      </c>
      <c r="U91" s="181">
        <f t="shared" si="49"/>
        <v>1700</v>
      </c>
      <c r="V91" s="181">
        <f t="shared" si="50"/>
        <v>2100</v>
      </c>
      <c r="W91" s="181">
        <f t="shared" si="55"/>
        <v>2500</v>
      </c>
      <c r="X91" s="181">
        <f t="shared" si="56"/>
        <v>2800</v>
      </c>
      <c r="Y91" s="181">
        <f t="shared" si="57"/>
        <v>3200</v>
      </c>
      <c r="Z91" s="181">
        <f t="shared" si="58"/>
        <v>3600</v>
      </c>
      <c r="AA91" s="181">
        <f t="shared" si="59"/>
        <v>3500</v>
      </c>
      <c r="AB91" s="181">
        <f t="shared" si="60"/>
        <v>3900</v>
      </c>
      <c r="AC91" s="181">
        <f t="shared" si="61"/>
        <v>4300</v>
      </c>
      <c r="AD91" s="181">
        <f t="shared" si="62"/>
        <v>400</v>
      </c>
    </row>
    <row r="92" spans="1:30" ht="24" x14ac:dyDescent="0.15">
      <c r="A92" s="576"/>
      <c r="B92" s="178" t="s">
        <v>409</v>
      </c>
      <c r="C92" s="190" t="s">
        <v>296</v>
      </c>
      <c r="D92" s="189">
        <f t="shared" si="64"/>
        <v>2300</v>
      </c>
      <c r="E92" s="189">
        <f t="shared" si="64"/>
        <v>3100</v>
      </c>
      <c r="F92" s="189">
        <f t="shared" si="64"/>
        <v>3700</v>
      </c>
      <c r="G92" s="189">
        <f t="shared" si="64"/>
        <v>4900</v>
      </c>
      <c r="H92" s="189">
        <f t="shared" si="64"/>
        <v>900</v>
      </c>
      <c r="J92" s="576"/>
      <c r="K92" s="178" t="s">
        <v>409</v>
      </c>
      <c r="L92" s="181">
        <f t="shared" si="52"/>
        <v>2300</v>
      </c>
      <c r="M92" s="181">
        <f t="shared" si="43"/>
        <v>3200</v>
      </c>
      <c r="N92" s="181">
        <f t="shared" si="44"/>
        <v>4100</v>
      </c>
      <c r="O92" s="181">
        <f t="shared" si="45"/>
        <v>3100</v>
      </c>
      <c r="P92" s="181">
        <f t="shared" si="46"/>
        <v>4000</v>
      </c>
      <c r="Q92" s="181">
        <f t="shared" si="47"/>
        <v>4900</v>
      </c>
      <c r="R92" s="181">
        <f t="shared" si="48"/>
        <v>3700</v>
      </c>
      <c r="S92" s="181">
        <f t="shared" si="53"/>
        <v>4600</v>
      </c>
      <c r="T92" s="181">
        <f t="shared" si="54"/>
        <v>5500</v>
      </c>
      <c r="U92" s="181">
        <f t="shared" si="49"/>
        <v>4900</v>
      </c>
      <c r="V92" s="181">
        <f t="shared" si="50"/>
        <v>5800</v>
      </c>
      <c r="W92" s="181">
        <f t="shared" si="55"/>
        <v>6700</v>
      </c>
      <c r="X92" s="181">
        <f t="shared" si="56"/>
        <v>6800</v>
      </c>
      <c r="Y92" s="181">
        <f t="shared" si="57"/>
        <v>7700</v>
      </c>
      <c r="Z92" s="181">
        <f t="shared" si="58"/>
        <v>8600</v>
      </c>
      <c r="AA92" s="181">
        <f t="shared" si="59"/>
        <v>8600</v>
      </c>
      <c r="AB92" s="181">
        <f t="shared" si="60"/>
        <v>9500</v>
      </c>
      <c r="AC92" s="181">
        <f t="shared" si="61"/>
        <v>10400</v>
      </c>
      <c r="AD92" s="181">
        <f t="shared" si="62"/>
        <v>900</v>
      </c>
    </row>
    <row r="93" spans="1:30" ht="24" x14ac:dyDescent="0.15">
      <c r="A93" s="576"/>
      <c r="B93" s="178" t="s">
        <v>410</v>
      </c>
      <c r="C93" s="190" t="s">
        <v>297</v>
      </c>
      <c r="D93" s="189">
        <f t="shared" si="64"/>
        <v>1000</v>
      </c>
      <c r="E93" s="189">
        <f t="shared" si="64"/>
        <v>1400</v>
      </c>
      <c r="F93" s="189">
        <f>ROUNDDOWN(F23/2,-2)</f>
        <v>1800</v>
      </c>
      <c r="G93" s="189">
        <f t="shared" si="64"/>
        <v>2200</v>
      </c>
      <c r="H93" s="189">
        <f t="shared" si="64"/>
        <v>400</v>
      </c>
      <c r="J93" s="576"/>
      <c r="K93" s="178" t="s">
        <v>410</v>
      </c>
      <c r="L93" s="181">
        <f t="shared" si="52"/>
        <v>1000</v>
      </c>
      <c r="M93" s="181">
        <f t="shared" si="43"/>
        <v>1400</v>
      </c>
      <c r="N93" s="181">
        <f t="shared" si="44"/>
        <v>1800</v>
      </c>
      <c r="O93" s="181">
        <f t="shared" si="45"/>
        <v>1400</v>
      </c>
      <c r="P93" s="181">
        <f t="shared" si="46"/>
        <v>1800</v>
      </c>
      <c r="Q93" s="181">
        <f t="shared" si="47"/>
        <v>2200</v>
      </c>
      <c r="R93" s="181">
        <f t="shared" si="48"/>
        <v>1800</v>
      </c>
      <c r="S93" s="181">
        <f t="shared" si="53"/>
        <v>2200</v>
      </c>
      <c r="T93" s="181">
        <f t="shared" si="54"/>
        <v>2600</v>
      </c>
      <c r="U93" s="181">
        <f t="shared" si="49"/>
        <v>2200</v>
      </c>
      <c r="V93" s="181">
        <f t="shared" si="50"/>
        <v>2600</v>
      </c>
      <c r="W93" s="181">
        <f t="shared" si="55"/>
        <v>3000</v>
      </c>
      <c r="X93" s="181">
        <f t="shared" si="56"/>
        <v>3200</v>
      </c>
      <c r="Y93" s="181">
        <f t="shared" si="57"/>
        <v>3600</v>
      </c>
      <c r="Z93" s="181">
        <f t="shared" si="58"/>
        <v>4000</v>
      </c>
      <c r="AA93" s="181">
        <f t="shared" si="59"/>
        <v>4000</v>
      </c>
      <c r="AB93" s="181">
        <f t="shared" si="60"/>
        <v>4400</v>
      </c>
      <c r="AC93" s="181">
        <f t="shared" si="61"/>
        <v>4800</v>
      </c>
      <c r="AD93" s="181">
        <f t="shared" si="62"/>
        <v>400</v>
      </c>
    </row>
    <row r="94" spans="1:30" x14ac:dyDescent="0.15">
      <c r="A94" s="576"/>
      <c r="B94" s="178" t="s">
        <v>411</v>
      </c>
      <c r="C94" s="190" t="s">
        <v>289</v>
      </c>
      <c r="D94" s="189">
        <f t="shared" si="64"/>
        <v>0</v>
      </c>
      <c r="E94" s="189">
        <f t="shared" si="64"/>
        <v>0</v>
      </c>
      <c r="F94" s="189">
        <f t="shared" si="64"/>
        <v>0</v>
      </c>
      <c r="G94" s="189">
        <f t="shared" si="64"/>
        <v>0</v>
      </c>
      <c r="H94" s="189">
        <f t="shared" si="64"/>
        <v>0</v>
      </c>
      <c r="J94" s="576"/>
      <c r="K94" s="178" t="s">
        <v>411</v>
      </c>
      <c r="L94" s="181">
        <f t="shared" si="52"/>
        <v>0</v>
      </c>
      <c r="M94" s="181">
        <f t="shared" si="43"/>
        <v>0</v>
      </c>
      <c r="N94" s="181">
        <f t="shared" si="44"/>
        <v>0</v>
      </c>
      <c r="O94" s="181">
        <f t="shared" si="45"/>
        <v>0</v>
      </c>
      <c r="P94" s="181">
        <f t="shared" si="46"/>
        <v>0</v>
      </c>
      <c r="Q94" s="181">
        <f t="shared" si="47"/>
        <v>0</v>
      </c>
      <c r="R94" s="181">
        <f t="shared" si="48"/>
        <v>0</v>
      </c>
      <c r="S94" s="181">
        <f t="shared" si="53"/>
        <v>0</v>
      </c>
      <c r="T94" s="181">
        <f t="shared" si="54"/>
        <v>0</v>
      </c>
      <c r="U94" s="181">
        <f t="shared" si="49"/>
        <v>0</v>
      </c>
      <c r="V94" s="181">
        <f t="shared" si="50"/>
        <v>0</v>
      </c>
      <c r="W94" s="181">
        <f t="shared" si="55"/>
        <v>0</v>
      </c>
      <c r="X94" s="181">
        <f t="shared" si="56"/>
        <v>0</v>
      </c>
      <c r="Y94" s="181">
        <f t="shared" si="57"/>
        <v>0</v>
      </c>
      <c r="Z94" s="181">
        <f t="shared" si="58"/>
        <v>0</v>
      </c>
      <c r="AA94" s="181">
        <f t="shared" si="59"/>
        <v>0</v>
      </c>
      <c r="AB94" s="181">
        <f t="shared" si="60"/>
        <v>0</v>
      </c>
      <c r="AC94" s="181">
        <f t="shared" si="61"/>
        <v>0</v>
      </c>
      <c r="AD94" s="181">
        <f t="shared" si="62"/>
        <v>0</v>
      </c>
    </row>
    <row r="95" spans="1:30" x14ac:dyDescent="0.15">
      <c r="A95" s="576">
        <v>4</v>
      </c>
      <c r="B95" s="178" t="s">
        <v>412</v>
      </c>
      <c r="C95" s="179" t="s">
        <v>285</v>
      </c>
      <c r="D95" s="189">
        <f t="shared" si="64"/>
        <v>1200</v>
      </c>
      <c r="E95" s="189">
        <f t="shared" si="64"/>
        <v>1500</v>
      </c>
      <c r="F95" s="189">
        <f t="shared" si="64"/>
        <v>2500</v>
      </c>
      <c r="G95" s="189">
        <f t="shared" si="64"/>
        <v>2500</v>
      </c>
      <c r="H95" s="189">
        <f t="shared" si="64"/>
        <v>600</v>
      </c>
      <c r="J95" s="576">
        <v>4</v>
      </c>
      <c r="K95" s="178" t="s">
        <v>412</v>
      </c>
      <c r="L95" s="181">
        <f t="shared" si="52"/>
        <v>1200</v>
      </c>
      <c r="M95" s="181">
        <f t="shared" si="43"/>
        <v>1800</v>
      </c>
      <c r="N95" s="181">
        <f t="shared" si="44"/>
        <v>2400</v>
      </c>
      <c r="O95" s="181">
        <f t="shared" si="45"/>
        <v>1500</v>
      </c>
      <c r="P95" s="181">
        <f t="shared" si="46"/>
        <v>2100</v>
      </c>
      <c r="Q95" s="181">
        <f t="shared" si="47"/>
        <v>2700</v>
      </c>
      <c r="R95" s="181">
        <f t="shared" si="48"/>
        <v>2500</v>
      </c>
      <c r="S95" s="181">
        <f t="shared" si="53"/>
        <v>3100</v>
      </c>
      <c r="T95" s="181">
        <f t="shared" si="54"/>
        <v>3700</v>
      </c>
      <c r="U95" s="181">
        <f t="shared" si="49"/>
        <v>2500</v>
      </c>
      <c r="V95" s="181">
        <f t="shared" si="50"/>
        <v>3100</v>
      </c>
      <c r="W95" s="181">
        <f t="shared" si="55"/>
        <v>3700</v>
      </c>
      <c r="X95" s="181">
        <f t="shared" si="56"/>
        <v>4000</v>
      </c>
      <c r="Y95" s="181">
        <f t="shared" si="57"/>
        <v>4600</v>
      </c>
      <c r="Z95" s="181">
        <f t="shared" si="58"/>
        <v>5200</v>
      </c>
      <c r="AA95" s="181">
        <f t="shared" si="59"/>
        <v>5000</v>
      </c>
      <c r="AB95" s="181">
        <f t="shared" si="60"/>
        <v>5600</v>
      </c>
      <c r="AC95" s="181">
        <f t="shared" si="61"/>
        <v>6200</v>
      </c>
      <c r="AD95" s="181">
        <f t="shared" si="62"/>
        <v>600</v>
      </c>
    </row>
    <row r="96" spans="1:30" x14ac:dyDescent="0.15">
      <c r="A96" s="576"/>
      <c r="B96" s="178" t="s">
        <v>413</v>
      </c>
      <c r="C96" s="179" t="s">
        <v>285</v>
      </c>
      <c r="D96" s="189">
        <f t="shared" si="64"/>
        <v>1200</v>
      </c>
      <c r="E96" s="189">
        <f t="shared" si="64"/>
        <v>1500</v>
      </c>
      <c r="F96" s="189">
        <f t="shared" si="64"/>
        <v>2500</v>
      </c>
      <c r="G96" s="189">
        <f t="shared" si="64"/>
        <v>2500</v>
      </c>
      <c r="H96" s="189">
        <f t="shared" si="64"/>
        <v>600</v>
      </c>
      <c r="J96" s="576"/>
      <c r="K96" s="178" t="s">
        <v>413</v>
      </c>
      <c r="L96" s="181">
        <f t="shared" si="52"/>
        <v>1200</v>
      </c>
      <c r="M96" s="181">
        <f t="shared" si="43"/>
        <v>1800</v>
      </c>
      <c r="N96" s="181">
        <f t="shared" si="44"/>
        <v>2400</v>
      </c>
      <c r="O96" s="181">
        <f t="shared" si="45"/>
        <v>1500</v>
      </c>
      <c r="P96" s="181">
        <f t="shared" si="46"/>
        <v>2100</v>
      </c>
      <c r="Q96" s="181">
        <f t="shared" si="47"/>
        <v>2700</v>
      </c>
      <c r="R96" s="181">
        <f t="shared" si="48"/>
        <v>2500</v>
      </c>
      <c r="S96" s="181">
        <f t="shared" si="53"/>
        <v>3100</v>
      </c>
      <c r="T96" s="181">
        <f t="shared" si="54"/>
        <v>3700</v>
      </c>
      <c r="U96" s="181">
        <f t="shared" si="49"/>
        <v>2500</v>
      </c>
      <c r="V96" s="181">
        <f t="shared" si="50"/>
        <v>3100</v>
      </c>
      <c r="W96" s="181">
        <f t="shared" si="55"/>
        <v>3700</v>
      </c>
      <c r="X96" s="181">
        <f t="shared" si="56"/>
        <v>4000</v>
      </c>
      <c r="Y96" s="181">
        <f t="shared" si="57"/>
        <v>4600</v>
      </c>
      <c r="Z96" s="181">
        <f t="shared" si="58"/>
        <v>5200</v>
      </c>
      <c r="AA96" s="181">
        <f t="shared" si="59"/>
        <v>5000</v>
      </c>
      <c r="AB96" s="181">
        <f t="shared" si="60"/>
        <v>5600</v>
      </c>
      <c r="AC96" s="181">
        <f t="shared" si="61"/>
        <v>6200</v>
      </c>
      <c r="AD96" s="181">
        <f t="shared" si="62"/>
        <v>600</v>
      </c>
    </row>
    <row r="97" spans="1:30" ht="24" x14ac:dyDescent="0.15">
      <c r="A97" s="576"/>
      <c r="B97" s="178" t="s">
        <v>414</v>
      </c>
      <c r="C97" s="190" t="s">
        <v>298</v>
      </c>
      <c r="D97" s="189">
        <f>D95+D96</f>
        <v>2400</v>
      </c>
      <c r="E97" s="189">
        <f t="shared" ref="E97:H97" si="65">E95+E96</f>
        <v>3000</v>
      </c>
      <c r="F97" s="189">
        <f t="shared" si="65"/>
        <v>5000</v>
      </c>
      <c r="G97" s="189">
        <f t="shared" si="65"/>
        <v>5000</v>
      </c>
      <c r="H97" s="189">
        <f t="shared" si="65"/>
        <v>1200</v>
      </c>
      <c r="J97" s="576"/>
      <c r="K97" s="178" t="s">
        <v>414</v>
      </c>
      <c r="L97" s="181">
        <f t="shared" si="52"/>
        <v>2400</v>
      </c>
      <c r="M97" s="181">
        <f t="shared" si="43"/>
        <v>3600</v>
      </c>
      <c r="N97" s="181">
        <f t="shared" si="44"/>
        <v>4800</v>
      </c>
      <c r="O97" s="181">
        <f t="shared" si="45"/>
        <v>3000</v>
      </c>
      <c r="P97" s="181">
        <f t="shared" si="46"/>
        <v>4200</v>
      </c>
      <c r="Q97" s="181">
        <f t="shared" si="47"/>
        <v>5400</v>
      </c>
      <c r="R97" s="181">
        <f t="shared" si="48"/>
        <v>5000</v>
      </c>
      <c r="S97" s="181">
        <f t="shared" si="53"/>
        <v>6200</v>
      </c>
      <c r="T97" s="181">
        <f t="shared" si="54"/>
        <v>7400</v>
      </c>
      <c r="U97" s="181">
        <f t="shared" si="49"/>
        <v>5000</v>
      </c>
      <c r="V97" s="181">
        <f t="shared" si="50"/>
        <v>6200</v>
      </c>
      <c r="W97" s="181">
        <f t="shared" si="55"/>
        <v>7400</v>
      </c>
      <c r="X97" s="181">
        <f t="shared" si="56"/>
        <v>8000</v>
      </c>
      <c r="Y97" s="181">
        <f t="shared" si="57"/>
        <v>9200</v>
      </c>
      <c r="Z97" s="181">
        <f t="shared" si="58"/>
        <v>10400</v>
      </c>
      <c r="AA97" s="181">
        <f t="shared" si="59"/>
        <v>10000</v>
      </c>
      <c r="AB97" s="181">
        <f t="shared" si="60"/>
        <v>11200</v>
      </c>
      <c r="AC97" s="181">
        <f t="shared" si="61"/>
        <v>12400</v>
      </c>
      <c r="AD97" s="181">
        <f t="shared" si="62"/>
        <v>1200</v>
      </c>
    </row>
    <row r="98" spans="1:30" x14ac:dyDescent="0.15">
      <c r="A98" s="576"/>
      <c r="B98" s="178" t="s">
        <v>415</v>
      </c>
      <c r="C98" s="179" t="s">
        <v>84</v>
      </c>
      <c r="D98" s="189">
        <f t="shared" si="64"/>
        <v>0</v>
      </c>
      <c r="E98" s="189">
        <f t="shared" si="64"/>
        <v>0</v>
      </c>
      <c r="F98" s="189">
        <f t="shared" si="64"/>
        <v>0</v>
      </c>
      <c r="G98" s="189">
        <f t="shared" si="64"/>
        <v>0</v>
      </c>
      <c r="H98" s="189">
        <f t="shared" si="64"/>
        <v>0</v>
      </c>
      <c r="J98" s="576"/>
      <c r="K98" s="178" t="s">
        <v>415</v>
      </c>
      <c r="L98" s="181">
        <f t="shared" si="52"/>
        <v>0</v>
      </c>
      <c r="M98" s="181">
        <f t="shared" si="43"/>
        <v>0</v>
      </c>
      <c r="N98" s="181">
        <f t="shared" si="44"/>
        <v>0</v>
      </c>
      <c r="O98" s="181">
        <f t="shared" si="45"/>
        <v>0</v>
      </c>
      <c r="P98" s="181">
        <f t="shared" si="46"/>
        <v>0</v>
      </c>
      <c r="Q98" s="181">
        <f t="shared" si="47"/>
        <v>0</v>
      </c>
      <c r="R98" s="181">
        <f t="shared" si="48"/>
        <v>0</v>
      </c>
      <c r="S98" s="181">
        <f t="shared" si="53"/>
        <v>0</v>
      </c>
      <c r="T98" s="181">
        <f t="shared" si="54"/>
        <v>0</v>
      </c>
      <c r="U98" s="181">
        <f t="shared" si="49"/>
        <v>0</v>
      </c>
      <c r="V98" s="181">
        <f t="shared" si="50"/>
        <v>0</v>
      </c>
      <c r="W98" s="181">
        <f t="shared" si="55"/>
        <v>0</v>
      </c>
      <c r="X98" s="181">
        <f t="shared" si="56"/>
        <v>0</v>
      </c>
      <c r="Y98" s="181">
        <f t="shared" si="57"/>
        <v>0</v>
      </c>
      <c r="Z98" s="181">
        <f t="shared" si="58"/>
        <v>0</v>
      </c>
      <c r="AA98" s="181">
        <f t="shared" si="59"/>
        <v>0</v>
      </c>
      <c r="AB98" s="181">
        <f t="shared" si="60"/>
        <v>0</v>
      </c>
      <c r="AC98" s="181">
        <f t="shared" si="61"/>
        <v>0</v>
      </c>
      <c r="AD98" s="181">
        <f t="shared" si="62"/>
        <v>0</v>
      </c>
    </row>
    <row r="99" spans="1:30" x14ac:dyDescent="0.15">
      <c r="A99" s="576"/>
      <c r="B99" s="178" t="s">
        <v>416</v>
      </c>
      <c r="C99" s="179" t="s">
        <v>299</v>
      </c>
      <c r="D99" s="189">
        <f t="shared" si="64"/>
        <v>0</v>
      </c>
      <c r="E99" s="189">
        <f t="shared" si="64"/>
        <v>0</v>
      </c>
      <c r="F99" s="189">
        <f t="shared" si="64"/>
        <v>0</v>
      </c>
      <c r="G99" s="189">
        <f t="shared" si="64"/>
        <v>0</v>
      </c>
      <c r="H99" s="189">
        <f t="shared" si="64"/>
        <v>0</v>
      </c>
      <c r="J99" s="576"/>
      <c r="K99" s="178" t="s">
        <v>416</v>
      </c>
      <c r="L99" s="181">
        <f t="shared" si="52"/>
        <v>0</v>
      </c>
      <c r="M99" s="181">
        <f t="shared" si="43"/>
        <v>0</v>
      </c>
      <c r="N99" s="181">
        <f t="shared" si="44"/>
        <v>0</v>
      </c>
      <c r="O99" s="181">
        <f t="shared" si="45"/>
        <v>0</v>
      </c>
      <c r="P99" s="181">
        <f t="shared" si="46"/>
        <v>0</v>
      </c>
      <c r="Q99" s="181">
        <f t="shared" si="47"/>
        <v>0</v>
      </c>
      <c r="R99" s="181">
        <f t="shared" si="48"/>
        <v>0</v>
      </c>
      <c r="S99" s="181">
        <f t="shared" si="53"/>
        <v>0</v>
      </c>
      <c r="T99" s="181">
        <f t="shared" si="54"/>
        <v>0</v>
      </c>
      <c r="U99" s="181">
        <f t="shared" si="49"/>
        <v>0</v>
      </c>
      <c r="V99" s="181">
        <f t="shared" si="50"/>
        <v>0</v>
      </c>
      <c r="W99" s="181">
        <f t="shared" si="55"/>
        <v>0</v>
      </c>
      <c r="X99" s="181">
        <f t="shared" si="56"/>
        <v>0</v>
      </c>
      <c r="Y99" s="181">
        <f t="shared" si="57"/>
        <v>0</v>
      </c>
      <c r="Z99" s="181">
        <f t="shared" si="58"/>
        <v>0</v>
      </c>
      <c r="AA99" s="181">
        <f t="shared" si="59"/>
        <v>0</v>
      </c>
      <c r="AB99" s="181">
        <f t="shared" si="60"/>
        <v>0</v>
      </c>
      <c r="AC99" s="181">
        <f t="shared" si="61"/>
        <v>0</v>
      </c>
      <c r="AD99" s="181">
        <f t="shared" si="62"/>
        <v>0</v>
      </c>
    </row>
    <row r="100" spans="1:30" x14ac:dyDescent="0.15">
      <c r="A100" s="576"/>
      <c r="B100" s="178" t="s">
        <v>417</v>
      </c>
      <c r="C100" s="179" t="s">
        <v>300</v>
      </c>
      <c r="D100" s="189">
        <f t="shared" si="64"/>
        <v>0</v>
      </c>
      <c r="E100" s="189">
        <f t="shared" si="64"/>
        <v>0</v>
      </c>
      <c r="F100" s="189">
        <f t="shared" si="64"/>
        <v>0</v>
      </c>
      <c r="G100" s="189">
        <f t="shared" si="64"/>
        <v>0</v>
      </c>
      <c r="H100" s="189">
        <f t="shared" si="64"/>
        <v>0</v>
      </c>
      <c r="J100" s="576"/>
      <c r="K100" s="178" t="s">
        <v>417</v>
      </c>
      <c r="L100" s="181">
        <f t="shared" si="52"/>
        <v>0</v>
      </c>
      <c r="M100" s="181">
        <f t="shared" si="43"/>
        <v>0</v>
      </c>
      <c r="N100" s="181">
        <f t="shared" si="44"/>
        <v>0</v>
      </c>
      <c r="O100" s="181">
        <f t="shared" si="45"/>
        <v>0</v>
      </c>
      <c r="P100" s="181">
        <f t="shared" si="46"/>
        <v>0</v>
      </c>
      <c r="Q100" s="181">
        <f t="shared" si="47"/>
        <v>0</v>
      </c>
      <c r="R100" s="181">
        <f t="shared" si="48"/>
        <v>0</v>
      </c>
      <c r="S100" s="181">
        <f t="shared" si="53"/>
        <v>0</v>
      </c>
      <c r="T100" s="181">
        <f t="shared" si="54"/>
        <v>0</v>
      </c>
      <c r="U100" s="181">
        <f t="shared" si="49"/>
        <v>0</v>
      </c>
      <c r="V100" s="181">
        <f t="shared" si="50"/>
        <v>0</v>
      </c>
      <c r="W100" s="181">
        <f t="shared" si="55"/>
        <v>0</v>
      </c>
      <c r="X100" s="181">
        <f t="shared" si="56"/>
        <v>0</v>
      </c>
      <c r="Y100" s="181">
        <f t="shared" si="57"/>
        <v>0</v>
      </c>
      <c r="Z100" s="181">
        <f t="shared" si="58"/>
        <v>0</v>
      </c>
      <c r="AA100" s="181">
        <f t="shared" si="59"/>
        <v>0</v>
      </c>
      <c r="AB100" s="181">
        <f t="shared" si="60"/>
        <v>0</v>
      </c>
      <c r="AC100" s="181">
        <f t="shared" si="61"/>
        <v>0</v>
      </c>
      <c r="AD100" s="181">
        <f t="shared" si="62"/>
        <v>0</v>
      </c>
    </row>
    <row r="101" spans="1:30" x14ac:dyDescent="0.15">
      <c r="A101" s="576"/>
      <c r="B101" s="178" t="s">
        <v>418</v>
      </c>
      <c r="C101" s="179" t="s">
        <v>301</v>
      </c>
      <c r="D101" s="189">
        <f t="shared" si="64"/>
        <v>1800</v>
      </c>
      <c r="E101" s="189">
        <f t="shared" si="64"/>
        <v>2300</v>
      </c>
      <c r="F101" s="189">
        <f t="shared" si="64"/>
        <v>3100</v>
      </c>
      <c r="G101" s="189">
        <f t="shared" si="64"/>
        <v>3700</v>
      </c>
      <c r="H101" s="189">
        <f t="shared" si="64"/>
        <v>700</v>
      </c>
      <c r="J101" s="576"/>
      <c r="K101" s="178" t="s">
        <v>418</v>
      </c>
      <c r="L101" s="181">
        <f t="shared" si="52"/>
        <v>1800</v>
      </c>
      <c r="M101" s="181">
        <f t="shared" si="43"/>
        <v>2500</v>
      </c>
      <c r="N101" s="181">
        <f t="shared" si="44"/>
        <v>3200</v>
      </c>
      <c r="O101" s="181">
        <f t="shared" si="45"/>
        <v>2300</v>
      </c>
      <c r="P101" s="181">
        <f t="shared" si="46"/>
        <v>3000</v>
      </c>
      <c r="Q101" s="181">
        <f t="shared" si="47"/>
        <v>3700</v>
      </c>
      <c r="R101" s="181">
        <f t="shared" si="48"/>
        <v>3100</v>
      </c>
      <c r="S101" s="181">
        <f t="shared" si="53"/>
        <v>3800</v>
      </c>
      <c r="T101" s="181">
        <f t="shared" si="54"/>
        <v>4500</v>
      </c>
      <c r="U101" s="181">
        <f t="shared" si="49"/>
        <v>3700</v>
      </c>
      <c r="V101" s="181">
        <f t="shared" si="50"/>
        <v>4400</v>
      </c>
      <c r="W101" s="181">
        <f t="shared" si="55"/>
        <v>5100</v>
      </c>
      <c r="X101" s="181">
        <f t="shared" si="56"/>
        <v>5400</v>
      </c>
      <c r="Y101" s="181">
        <f t="shared" si="57"/>
        <v>6100</v>
      </c>
      <c r="Z101" s="181">
        <f t="shared" si="58"/>
        <v>6800</v>
      </c>
      <c r="AA101" s="181">
        <f t="shared" si="59"/>
        <v>6800</v>
      </c>
      <c r="AB101" s="181">
        <f t="shared" si="60"/>
        <v>7500</v>
      </c>
      <c r="AC101" s="181">
        <f t="shared" si="61"/>
        <v>8200</v>
      </c>
      <c r="AD101" s="181">
        <f t="shared" si="62"/>
        <v>700</v>
      </c>
    </row>
    <row r="102" spans="1:30" ht="24" x14ac:dyDescent="0.15">
      <c r="A102" s="576"/>
      <c r="B102" s="178" t="s">
        <v>419</v>
      </c>
      <c r="C102" s="190" t="s">
        <v>302</v>
      </c>
      <c r="D102" s="189">
        <f t="shared" si="64"/>
        <v>700</v>
      </c>
      <c r="E102" s="189">
        <f t="shared" si="64"/>
        <v>900</v>
      </c>
      <c r="F102" s="189">
        <f t="shared" si="64"/>
        <v>1200</v>
      </c>
      <c r="G102" s="189">
        <f t="shared" si="64"/>
        <v>1500</v>
      </c>
      <c r="H102" s="189">
        <f t="shared" si="64"/>
        <v>300</v>
      </c>
      <c r="J102" s="576"/>
      <c r="K102" s="178" t="s">
        <v>419</v>
      </c>
      <c r="L102" s="181">
        <f t="shared" si="52"/>
        <v>700</v>
      </c>
      <c r="M102" s="181">
        <f t="shared" si="43"/>
        <v>1000</v>
      </c>
      <c r="N102" s="181">
        <f t="shared" si="44"/>
        <v>1300</v>
      </c>
      <c r="O102" s="181">
        <f t="shared" si="45"/>
        <v>900</v>
      </c>
      <c r="P102" s="181">
        <f t="shared" si="46"/>
        <v>1200</v>
      </c>
      <c r="Q102" s="181">
        <f t="shared" si="47"/>
        <v>1500</v>
      </c>
      <c r="R102" s="181">
        <f t="shared" si="48"/>
        <v>1200</v>
      </c>
      <c r="S102" s="181">
        <f t="shared" si="53"/>
        <v>1500</v>
      </c>
      <c r="T102" s="181">
        <f t="shared" si="54"/>
        <v>1800</v>
      </c>
      <c r="U102" s="181">
        <f t="shared" si="49"/>
        <v>1500</v>
      </c>
      <c r="V102" s="181">
        <f t="shared" si="50"/>
        <v>1800</v>
      </c>
      <c r="W102" s="181">
        <f t="shared" si="55"/>
        <v>2100</v>
      </c>
      <c r="X102" s="181">
        <f t="shared" si="56"/>
        <v>2100</v>
      </c>
      <c r="Y102" s="181">
        <f t="shared" si="57"/>
        <v>2400</v>
      </c>
      <c r="Z102" s="181">
        <f t="shared" si="58"/>
        <v>2700</v>
      </c>
      <c r="AA102" s="181">
        <f t="shared" si="59"/>
        <v>2700</v>
      </c>
      <c r="AB102" s="181">
        <f t="shared" si="60"/>
        <v>3000</v>
      </c>
      <c r="AC102" s="181">
        <f t="shared" si="61"/>
        <v>3300</v>
      </c>
      <c r="AD102" s="181">
        <f t="shared" si="62"/>
        <v>300</v>
      </c>
    </row>
    <row r="103" spans="1:30" ht="24" x14ac:dyDescent="0.15">
      <c r="A103" s="576"/>
      <c r="B103" s="178" t="s">
        <v>420</v>
      </c>
      <c r="C103" s="190" t="s">
        <v>303</v>
      </c>
      <c r="D103" s="189">
        <f t="shared" si="64"/>
        <v>700</v>
      </c>
      <c r="E103" s="189">
        <f t="shared" si="64"/>
        <v>900</v>
      </c>
      <c r="F103" s="189">
        <f t="shared" si="64"/>
        <v>1200</v>
      </c>
      <c r="G103" s="189">
        <f t="shared" si="64"/>
        <v>1500</v>
      </c>
      <c r="H103" s="189">
        <f t="shared" si="64"/>
        <v>300</v>
      </c>
      <c r="J103" s="576"/>
      <c r="K103" s="178" t="s">
        <v>420</v>
      </c>
      <c r="L103" s="181">
        <f t="shared" si="52"/>
        <v>700</v>
      </c>
      <c r="M103" s="181">
        <f t="shared" si="43"/>
        <v>1000</v>
      </c>
      <c r="N103" s="181">
        <f t="shared" si="44"/>
        <v>1300</v>
      </c>
      <c r="O103" s="181">
        <f t="shared" si="45"/>
        <v>900</v>
      </c>
      <c r="P103" s="181">
        <f t="shared" si="46"/>
        <v>1200</v>
      </c>
      <c r="Q103" s="181">
        <f t="shared" si="47"/>
        <v>1500</v>
      </c>
      <c r="R103" s="181">
        <f t="shared" si="48"/>
        <v>1200</v>
      </c>
      <c r="S103" s="181">
        <f t="shared" si="53"/>
        <v>1500</v>
      </c>
      <c r="T103" s="181">
        <f t="shared" si="54"/>
        <v>1800</v>
      </c>
      <c r="U103" s="181">
        <f t="shared" si="49"/>
        <v>1500</v>
      </c>
      <c r="V103" s="181">
        <f t="shared" si="50"/>
        <v>1800</v>
      </c>
      <c r="W103" s="181">
        <f t="shared" si="55"/>
        <v>2100</v>
      </c>
      <c r="X103" s="181">
        <f t="shared" si="56"/>
        <v>2100</v>
      </c>
      <c r="Y103" s="181">
        <f t="shared" si="57"/>
        <v>2400</v>
      </c>
      <c r="Z103" s="181">
        <f t="shared" si="58"/>
        <v>2700</v>
      </c>
      <c r="AA103" s="181">
        <f t="shared" si="59"/>
        <v>2700</v>
      </c>
      <c r="AB103" s="181">
        <f t="shared" si="60"/>
        <v>3000</v>
      </c>
      <c r="AC103" s="181">
        <f t="shared" si="61"/>
        <v>3300</v>
      </c>
      <c r="AD103" s="181">
        <f t="shared" si="62"/>
        <v>300</v>
      </c>
    </row>
    <row r="104" spans="1:30" ht="24" x14ac:dyDescent="0.15">
      <c r="A104" s="576"/>
      <c r="B104" s="178" t="s">
        <v>421</v>
      </c>
      <c r="C104" s="190" t="s">
        <v>302</v>
      </c>
      <c r="D104" s="189">
        <f t="shared" si="64"/>
        <v>700</v>
      </c>
      <c r="E104" s="189">
        <f t="shared" si="64"/>
        <v>900</v>
      </c>
      <c r="F104" s="189">
        <f t="shared" si="64"/>
        <v>1200</v>
      </c>
      <c r="G104" s="189">
        <f t="shared" si="64"/>
        <v>1500</v>
      </c>
      <c r="H104" s="189">
        <f t="shared" si="64"/>
        <v>300</v>
      </c>
      <c r="J104" s="576"/>
      <c r="K104" s="178" t="s">
        <v>421</v>
      </c>
      <c r="L104" s="181">
        <f t="shared" si="52"/>
        <v>700</v>
      </c>
      <c r="M104" s="181">
        <f t="shared" si="43"/>
        <v>1000</v>
      </c>
      <c r="N104" s="181">
        <f t="shared" si="44"/>
        <v>1300</v>
      </c>
      <c r="O104" s="181">
        <f t="shared" si="45"/>
        <v>900</v>
      </c>
      <c r="P104" s="181">
        <f t="shared" si="46"/>
        <v>1200</v>
      </c>
      <c r="Q104" s="181">
        <f t="shared" si="47"/>
        <v>1500</v>
      </c>
      <c r="R104" s="181">
        <f t="shared" si="48"/>
        <v>1200</v>
      </c>
      <c r="S104" s="181">
        <f t="shared" si="53"/>
        <v>1500</v>
      </c>
      <c r="T104" s="181">
        <f t="shared" si="54"/>
        <v>1800</v>
      </c>
      <c r="U104" s="181">
        <f t="shared" si="49"/>
        <v>1500</v>
      </c>
      <c r="V104" s="181">
        <f t="shared" si="50"/>
        <v>1800</v>
      </c>
      <c r="W104" s="181">
        <f t="shared" si="55"/>
        <v>2100</v>
      </c>
      <c r="X104" s="181">
        <f t="shared" si="56"/>
        <v>2100</v>
      </c>
      <c r="Y104" s="181">
        <f t="shared" si="57"/>
        <v>2400</v>
      </c>
      <c r="Z104" s="181">
        <f t="shared" si="58"/>
        <v>2700</v>
      </c>
      <c r="AA104" s="181">
        <f t="shared" si="59"/>
        <v>2700</v>
      </c>
      <c r="AB104" s="181">
        <f t="shared" si="60"/>
        <v>3000</v>
      </c>
      <c r="AC104" s="181">
        <f t="shared" si="61"/>
        <v>3300</v>
      </c>
      <c r="AD104" s="181">
        <f t="shared" si="62"/>
        <v>300</v>
      </c>
    </row>
    <row r="105" spans="1:30" x14ac:dyDescent="0.15">
      <c r="A105" s="576"/>
      <c r="B105" s="178" t="s">
        <v>422</v>
      </c>
      <c r="C105" s="179" t="s">
        <v>289</v>
      </c>
      <c r="D105" s="189">
        <f t="shared" si="64"/>
        <v>0</v>
      </c>
      <c r="E105" s="189">
        <f t="shared" si="64"/>
        <v>0</v>
      </c>
      <c r="F105" s="189">
        <f t="shared" si="64"/>
        <v>0</v>
      </c>
      <c r="G105" s="189">
        <f t="shared" si="64"/>
        <v>0</v>
      </c>
      <c r="H105" s="189">
        <f t="shared" si="64"/>
        <v>0</v>
      </c>
      <c r="J105" s="576"/>
      <c r="K105" s="178" t="s">
        <v>422</v>
      </c>
      <c r="L105" s="181">
        <f t="shared" si="52"/>
        <v>0</v>
      </c>
      <c r="M105" s="181">
        <f t="shared" si="43"/>
        <v>0</v>
      </c>
      <c r="N105" s="181">
        <f t="shared" si="44"/>
        <v>0</v>
      </c>
      <c r="O105" s="181">
        <f t="shared" si="45"/>
        <v>0</v>
      </c>
      <c r="P105" s="181">
        <f t="shared" si="46"/>
        <v>0</v>
      </c>
      <c r="Q105" s="181">
        <f t="shared" si="47"/>
        <v>0</v>
      </c>
      <c r="R105" s="181">
        <f t="shared" si="48"/>
        <v>0</v>
      </c>
      <c r="S105" s="181">
        <f t="shared" si="53"/>
        <v>0</v>
      </c>
      <c r="T105" s="181">
        <f t="shared" si="54"/>
        <v>0</v>
      </c>
      <c r="U105" s="181">
        <f t="shared" si="49"/>
        <v>0</v>
      </c>
      <c r="V105" s="181">
        <f t="shared" si="50"/>
        <v>0</v>
      </c>
      <c r="W105" s="181">
        <f t="shared" si="55"/>
        <v>0</v>
      </c>
      <c r="X105" s="181">
        <f t="shared" si="56"/>
        <v>0</v>
      </c>
      <c r="Y105" s="181">
        <f t="shared" si="57"/>
        <v>0</v>
      </c>
      <c r="Z105" s="181">
        <f t="shared" si="58"/>
        <v>0</v>
      </c>
      <c r="AA105" s="181">
        <f t="shared" si="59"/>
        <v>0</v>
      </c>
      <c r="AB105" s="181">
        <f t="shared" si="60"/>
        <v>0</v>
      </c>
      <c r="AC105" s="181">
        <f t="shared" si="61"/>
        <v>0</v>
      </c>
      <c r="AD105" s="181">
        <f t="shared" si="62"/>
        <v>0</v>
      </c>
    </row>
    <row r="106" spans="1:30" x14ac:dyDescent="0.15">
      <c r="A106" s="192"/>
      <c r="B106" s="185"/>
      <c r="C106" s="186"/>
      <c r="D106" s="193"/>
      <c r="E106" s="193"/>
      <c r="F106" s="193"/>
      <c r="G106" s="193"/>
      <c r="H106" s="193"/>
      <c r="J106" s="192"/>
      <c r="K106" s="185"/>
      <c r="L106" s="188"/>
      <c r="M106" s="188"/>
      <c r="N106" s="188"/>
      <c r="O106" s="188"/>
      <c r="P106" s="188"/>
      <c r="Q106" s="188"/>
      <c r="R106" s="188"/>
      <c r="S106" s="188"/>
      <c r="T106" s="188"/>
      <c r="U106" s="188"/>
      <c r="V106" s="188"/>
      <c r="W106" s="188"/>
      <c r="X106" s="188"/>
      <c r="Y106" s="188"/>
      <c r="Z106" s="188"/>
      <c r="AA106" s="188"/>
      <c r="AB106" s="188"/>
      <c r="AC106" s="188"/>
      <c r="AD106" s="188"/>
    </row>
    <row r="107" spans="1:30" ht="15" x14ac:dyDescent="0.15">
      <c r="A107" s="575" t="s">
        <v>313</v>
      </c>
      <c r="B107" s="575"/>
      <c r="C107" s="575"/>
      <c r="D107" s="169"/>
      <c r="E107" s="169"/>
      <c r="F107" s="169"/>
      <c r="G107" s="169"/>
      <c r="H107" s="170" t="s">
        <v>268</v>
      </c>
      <c r="K107" s="168" t="s">
        <v>314</v>
      </c>
      <c r="L107" s="171" t="s">
        <v>175</v>
      </c>
      <c r="M107" s="171" t="s">
        <v>176</v>
      </c>
      <c r="N107" s="171" t="s">
        <v>177</v>
      </c>
      <c r="O107" s="171" t="s">
        <v>178</v>
      </c>
      <c r="P107" s="171" t="s">
        <v>179</v>
      </c>
      <c r="Q107" s="171" t="s">
        <v>180</v>
      </c>
      <c r="R107" s="171" t="s">
        <v>181</v>
      </c>
      <c r="S107" s="171" t="s">
        <v>182</v>
      </c>
      <c r="T107" s="171" t="s">
        <v>183</v>
      </c>
      <c r="U107" s="171" t="s">
        <v>184</v>
      </c>
      <c r="V107" s="171" t="s">
        <v>185</v>
      </c>
      <c r="W107" s="171" t="s">
        <v>186</v>
      </c>
      <c r="X107" s="171" t="s">
        <v>187</v>
      </c>
      <c r="Y107" s="171" t="s">
        <v>188</v>
      </c>
      <c r="Z107" s="171" t="s">
        <v>189</v>
      </c>
      <c r="AA107" s="171" t="s">
        <v>249</v>
      </c>
      <c r="AB107" s="171" t="s">
        <v>247</v>
      </c>
      <c r="AC107" s="171" t="s">
        <v>270</v>
      </c>
      <c r="AD107" s="171" t="s">
        <v>193</v>
      </c>
    </row>
    <row r="108" spans="1:30" s="175" customFormat="1" ht="40.5" x14ac:dyDescent="0.15">
      <c r="A108" s="172" t="s">
        <v>271</v>
      </c>
      <c r="B108" s="172" t="s">
        <v>71</v>
      </c>
      <c r="C108" s="172" t="s">
        <v>70</v>
      </c>
      <c r="D108" s="173" t="s">
        <v>306</v>
      </c>
      <c r="E108" s="173" t="s">
        <v>307</v>
      </c>
      <c r="F108" s="173" t="s">
        <v>308</v>
      </c>
      <c r="G108" s="173" t="s">
        <v>309</v>
      </c>
      <c r="H108" s="174" t="s">
        <v>310</v>
      </c>
      <c r="J108" s="172" t="s">
        <v>271</v>
      </c>
      <c r="K108" s="172" t="s">
        <v>71</v>
      </c>
      <c r="L108" s="176" t="s">
        <v>272</v>
      </c>
      <c r="M108" s="176" t="s">
        <v>273</v>
      </c>
      <c r="N108" s="176" t="s">
        <v>274</v>
      </c>
      <c r="O108" s="176" t="s">
        <v>275</v>
      </c>
      <c r="P108" s="176" t="s">
        <v>276</v>
      </c>
      <c r="Q108" s="176" t="s">
        <v>277</v>
      </c>
      <c r="R108" s="176" t="s">
        <v>201</v>
      </c>
      <c r="S108" s="176" t="s">
        <v>278</v>
      </c>
      <c r="T108" s="176" t="s">
        <v>279</v>
      </c>
      <c r="U108" s="176" t="s">
        <v>204</v>
      </c>
      <c r="V108" s="176" t="s">
        <v>280</v>
      </c>
      <c r="W108" s="176" t="s">
        <v>281</v>
      </c>
      <c r="X108" s="176" t="s">
        <v>207</v>
      </c>
      <c r="Y108" s="176" t="s">
        <v>208</v>
      </c>
      <c r="Z108" s="176" t="s">
        <v>209</v>
      </c>
      <c r="AA108" s="176" t="s">
        <v>282</v>
      </c>
      <c r="AB108" s="176" t="s">
        <v>283</v>
      </c>
      <c r="AC108" s="176" t="s">
        <v>284</v>
      </c>
      <c r="AD108" s="176" t="s">
        <v>213</v>
      </c>
    </row>
    <row r="109" spans="1:30" x14ac:dyDescent="0.15">
      <c r="A109" s="576">
        <v>1</v>
      </c>
      <c r="B109" s="178" t="s">
        <v>391</v>
      </c>
      <c r="C109" s="179" t="s">
        <v>285</v>
      </c>
      <c r="D109" s="194">
        <f>D39*2</f>
        <v>2400</v>
      </c>
      <c r="E109" s="194">
        <f t="shared" ref="E109:H109" si="66">E39*2</f>
        <v>3000</v>
      </c>
      <c r="F109" s="194">
        <f t="shared" si="66"/>
        <v>4000</v>
      </c>
      <c r="G109" s="194">
        <f t="shared" si="66"/>
        <v>5000</v>
      </c>
      <c r="H109" s="194">
        <f t="shared" si="66"/>
        <v>1000</v>
      </c>
      <c r="J109" s="576">
        <v>1</v>
      </c>
      <c r="K109" s="178" t="s">
        <v>391</v>
      </c>
      <c r="L109" s="181">
        <f>D109</f>
        <v>2400</v>
      </c>
      <c r="M109" s="181">
        <f t="shared" ref="M109:M140" si="67">D109+H109</f>
        <v>3400</v>
      </c>
      <c r="N109" s="181">
        <f t="shared" ref="N109:N140" si="68">D109+2*H109</f>
        <v>4400</v>
      </c>
      <c r="O109" s="181">
        <f t="shared" ref="O109:O140" si="69">E109</f>
        <v>3000</v>
      </c>
      <c r="P109" s="181">
        <f t="shared" ref="P109:P140" si="70">E109+H109</f>
        <v>4000</v>
      </c>
      <c r="Q109" s="181">
        <f t="shared" ref="Q109:Q140" si="71">E109+2*H109</f>
        <v>5000</v>
      </c>
      <c r="R109" s="181">
        <f t="shared" ref="R109:R140" si="72">F109</f>
        <v>4000</v>
      </c>
      <c r="S109" s="181">
        <f>F109+H109</f>
        <v>5000</v>
      </c>
      <c r="T109" s="181">
        <f>F109+2*H109</f>
        <v>6000</v>
      </c>
      <c r="U109" s="181">
        <f t="shared" ref="U109:U140" si="73">G109</f>
        <v>5000</v>
      </c>
      <c r="V109" s="181">
        <f t="shared" ref="V109:V140" si="74">G109+H109</f>
        <v>6000</v>
      </c>
      <c r="W109" s="181">
        <f>G109+2*H109</f>
        <v>7000</v>
      </c>
      <c r="X109" s="181">
        <f>E109+F109</f>
        <v>7000</v>
      </c>
      <c r="Y109" s="181">
        <f>E109+F109+H109</f>
        <v>8000</v>
      </c>
      <c r="Z109" s="181">
        <f>E109+F109+2*H109</f>
        <v>9000</v>
      </c>
      <c r="AA109" s="181">
        <f>F109+G109</f>
        <v>9000</v>
      </c>
      <c r="AB109" s="181">
        <f>F109+G109+H109</f>
        <v>10000</v>
      </c>
      <c r="AC109" s="181">
        <f>F109+G109+2*H109</f>
        <v>11000</v>
      </c>
      <c r="AD109" s="181">
        <f>H109</f>
        <v>1000</v>
      </c>
    </row>
    <row r="110" spans="1:30" ht="24" x14ac:dyDescent="0.15">
      <c r="A110" s="576"/>
      <c r="B110" s="178" t="s">
        <v>392</v>
      </c>
      <c r="C110" s="190" t="s">
        <v>286</v>
      </c>
      <c r="D110" s="194">
        <f t="shared" ref="D110:H112" si="75">D40*2</f>
        <v>1000</v>
      </c>
      <c r="E110" s="194">
        <f t="shared" si="75"/>
        <v>1200</v>
      </c>
      <c r="F110" s="194">
        <f t="shared" si="75"/>
        <v>1600</v>
      </c>
      <c r="G110" s="194">
        <f t="shared" si="75"/>
        <v>2000</v>
      </c>
      <c r="H110" s="194">
        <f t="shared" si="75"/>
        <v>400</v>
      </c>
      <c r="J110" s="576"/>
      <c r="K110" s="178" t="s">
        <v>392</v>
      </c>
      <c r="L110" s="181">
        <f t="shared" ref="L110:L140" si="76">D110</f>
        <v>1000</v>
      </c>
      <c r="M110" s="181">
        <f t="shared" si="67"/>
        <v>1400</v>
      </c>
      <c r="N110" s="181">
        <f t="shared" si="68"/>
        <v>1800</v>
      </c>
      <c r="O110" s="181">
        <f t="shared" si="69"/>
        <v>1200</v>
      </c>
      <c r="P110" s="181">
        <f t="shared" si="70"/>
        <v>1600</v>
      </c>
      <c r="Q110" s="181">
        <f t="shared" si="71"/>
        <v>2000</v>
      </c>
      <c r="R110" s="181">
        <f t="shared" si="72"/>
        <v>1600</v>
      </c>
      <c r="S110" s="181">
        <f t="shared" ref="S110:S140" si="77">F110+H110</f>
        <v>2000</v>
      </c>
      <c r="T110" s="181">
        <f t="shared" ref="T110:T139" si="78">F110+2*H110</f>
        <v>2400</v>
      </c>
      <c r="U110" s="181">
        <f t="shared" si="73"/>
        <v>2000</v>
      </c>
      <c r="V110" s="181">
        <f t="shared" si="74"/>
        <v>2400</v>
      </c>
      <c r="W110" s="181">
        <f t="shared" ref="W110:W140" si="79">G110+2*H110</f>
        <v>2800</v>
      </c>
      <c r="X110" s="181">
        <f t="shared" ref="X110:X140" si="80">E110+F110</f>
        <v>2800</v>
      </c>
      <c r="Y110" s="181">
        <f t="shared" ref="Y110:Y140" si="81">E110+F110+H110</f>
        <v>3200</v>
      </c>
      <c r="Z110" s="181">
        <f t="shared" ref="Z110:Z140" si="82">E110+F110+2*H110</f>
        <v>3600</v>
      </c>
      <c r="AA110" s="181">
        <f t="shared" ref="AA110:AA140" si="83">F110+G110</f>
        <v>3600</v>
      </c>
      <c r="AB110" s="181">
        <f t="shared" ref="AB110:AB140" si="84">F110+G110+H110</f>
        <v>4000</v>
      </c>
      <c r="AC110" s="181">
        <f t="shared" ref="AC110:AC140" si="85">F110+G110+2*H110</f>
        <v>4400</v>
      </c>
      <c r="AD110" s="181">
        <f t="shared" ref="AD110:AD140" si="86">H110</f>
        <v>400</v>
      </c>
    </row>
    <row r="111" spans="1:30" ht="24" x14ac:dyDescent="0.15">
      <c r="A111" s="576"/>
      <c r="B111" s="178" t="s">
        <v>393</v>
      </c>
      <c r="C111" s="190" t="s">
        <v>286</v>
      </c>
      <c r="D111" s="194">
        <f t="shared" si="75"/>
        <v>1000</v>
      </c>
      <c r="E111" s="194">
        <f t="shared" si="75"/>
        <v>1200</v>
      </c>
      <c r="F111" s="194">
        <f t="shared" si="75"/>
        <v>1600</v>
      </c>
      <c r="G111" s="194">
        <f t="shared" si="75"/>
        <v>2000</v>
      </c>
      <c r="H111" s="194">
        <f t="shared" si="75"/>
        <v>400</v>
      </c>
      <c r="J111" s="576"/>
      <c r="K111" s="178" t="s">
        <v>393</v>
      </c>
      <c r="L111" s="181">
        <f t="shared" si="76"/>
        <v>1000</v>
      </c>
      <c r="M111" s="181">
        <f t="shared" si="67"/>
        <v>1400</v>
      </c>
      <c r="N111" s="181">
        <f t="shared" si="68"/>
        <v>1800</v>
      </c>
      <c r="O111" s="181">
        <f t="shared" si="69"/>
        <v>1200</v>
      </c>
      <c r="P111" s="181">
        <f t="shared" si="70"/>
        <v>1600</v>
      </c>
      <c r="Q111" s="181">
        <f t="shared" si="71"/>
        <v>2000</v>
      </c>
      <c r="R111" s="181">
        <f t="shared" si="72"/>
        <v>1600</v>
      </c>
      <c r="S111" s="181">
        <f t="shared" si="77"/>
        <v>2000</v>
      </c>
      <c r="T111" s="181">
        <f t="shared" si="78"/>
        <v>2400</v>
      </c>
      <c r="U111" s="181">
        <f t="shared" si="73"/>
        <v>2000</v>
      </c>
      <c r="V111" s="181">
        <f t="shared" si="74"/>
        <v>2400</v>
      </c>
      <c r="W111" s="181">
        <f t="shared" si="79"/>
        <v>2800</v>
      </c>
      <c r="X111" s="181">
        <f t="shared" si="80"/>
        <v>2800</v>
      </c>
      <c r="Y111" s="181">
        <f t="shared" si="81"/>
        <v>3200</v>
      </c>
      <c r="Z111" s="181">
        <f t="shared" si="82"/>
        <v>3600</v>
      </c>
      <c r="AA111" s="181">
        <f t="shared" si="83"/>
        <v>3600</v>
      </c>
      <c r="AB111" s="181">
        <f t="shared" si="84"/>
        <v>4000</v>
      </c>
      <c r="AC111" s="181">
        <f t="shared" si="85"/>
        <v>4400</v>
      </c>
      <c r="AD111" s="181">
        <f t="shared" si="86"/>
        <v>400</v>
      </c>
    </row>
    <row r="112" spans="1:30" ht="21" x14ac:dyDescent="0.15">
      <c r="A112" s="576"/>
      <c r="B112" s="178" t="s">
        <v>394</v>
      </c>
      <c r="C112" s="179" t="s">
        <v>287</v>
      </c>
      <c r="D112" s="194">
        <f>D42*2</f>
        <v>2000</v>
      </c>
      <c r="E112" s="194">
        <f t="shared" si="75"/>
        <v>2400</v>
      </c>
      <c r="F112" s="194">
        <f t="shared" si="75"/>
        <v>3200</v>
      </c>
      <c r="G112" s="194">
        <f t="shared" si="75"/>
        <v>4000</v>
      </c>
      <c r="H112" s="194">
        <f t="shared" si="75"/>
        <v>800</v>
      </c>
      <c r="J112" s="576"/>
      <c r="K112" s="178" t="s">
        <v>394</v>
      </c>
      <c r="L112" s="181">
        <f t="shared" si="76"/>
        <v>2000</v>
      </c>
      <c r="M112" s="181">
        <f t="shared" si="67"/>
        <v>2800</v>
      </c>
      <c r="N112" s="181">
        <f t="shared" si="68"/>
        <v>3600</v>
      </c>
      <c r="O112" s="181">
        <f t="shared" si="69"/>
        <v>2400</v>
      </c>
      <c r="P112" s="181">
        <f t="shared" si="70"/>
        <v>3200</v>
      </c>
      <c r="Q112" s="181">
        <f t="shared" si="71"/>
        <v>4000</v>
      </c>
      <c r="R112" s="181">
        <f t="shared" si="72"/>
        <v>3200</v>
      </c>
      <c r="S112" s="181">
        <f t="shared" si="77"/>
        <v>4000</v>
      </c>
      <c r="T112" s="181">
        <f t="shared" si="78"/>
        <v>4800</v>
      </c>
      <c r="U112" s="181">
        <f t="shared" si="73"/>
        <v>4000</v>
      </c>
      <c r="V112" s="181">
        <f t="shared" si="74"/>
        <v>4800</v>
      </c>
      <c r="W112" s="181">
        <f t="shared" si="79"/>
        <v>5600</v>
      </c>
      <c r="X112" s="181">
        <f t="shared" si="80"/>
        <v>5600</v>
      </c>
      <c r="Y112" s="181">
        <f t="shared" si="81"/>
        <v>6400</v>
      </c>
      <c r="Z112" s="181">
        <f t="shared" si="82"/>
        <v>7200</v>
      </c>
      <c r="AA112" s="181">
        <f t="shared" si="83"/>
        <v>7200</v>
      </c>
      <c r="AB112" s="181">
        <f t="shared" si="84"/>
        <v>8000</v>
      </c>
      <c r="AC112" s="181">
        <f t="shared" si="85"/>
        <v>8800</v>
      </c>
      <c r="AD112" s="181">
        <f t="shared" si="86"/>
        <v>800</v>
      </c>
    </row>
    <row r="113" spans="1:30" x14ac:dyDescent="0.15">
      <c r="A113" s="576"/>
      <c r="B113" s="178" t="s">
        <v>395</v>
      </c>
      <c r="C113" s="190" t="s">
        <v>288</v>
      </c>
      <c r="D113" s="194">
        <f t="shared" ref="D113:H128" si="87">D43*2</f>
        <v>0</v>
      </c>
      <c r="E113" s="194">
        <f t="shared" si="87"/>
        <v>0</v>
      </c>
      <c r="F113" s="194">
        <f t="shared" si="87"/>
        <v>0</v>
      </c>
      <c r="G113" s="194">
        <f t="shared" si="87"/>
        <v>0</v>
      </c>
      <c r="H113" s="194">
        <f t="shared" si="87"/>
        <v>0</v>
      </c>
      <c r="J113" s="576"/>
      <c r="K113" s="178" t="s">
        <v>395</v>
      </c>
      <c r="L113" s="181">
        <f t="shared" si="76"/>
        <v>0</v>
      </c>
      <c r="M113" s="181">
        <f t="shared" si="67"/>
        <v>0</v>
      </c>
      <c r="N113" s="181">
        <f t="shared" si="68"/>
        <v>0</v>
      </c>
      <c r="O113" s="181">
        <f t="shared" si="69"/>
        <v>0</v>
      </c>
      <c r="P113" s="181">
        <f t="shared" si="70"/>
        <v>0</v>
      </c>
      <c r="Q113" s="181">
        <f t="shared" si="71"/>
        <v>0</v>
      </c>
      <c r="R113" s="181">
        <f t="shared" si="72"/>
        <v>0</v>
      </c>
      <c r="S113" s="181">
        <f t="shared" si="77"/>
        <v>0</v>
      </c>
      <c r="T113" s="181">
        <f t="shared" si="78"/>
        <v>0</v>
      </c>
      <c r="U113" s="181">
        <f t="shared" si="73"/>
        <v>0</v>
      </c>
      <c r="V113" s="181">
        <f t="shared" si="74"/>
        <v>0</v>
      </c>
      <c r="W113" s="181">
        <f t="shared" si="79"/>
        <v>0</v>
      </c>
      <c r="X113" s="181">
        <f t="shared" si="80"/>
        <v>0</v>
      </c>
      <c r="Y113" s="181">
        <f t="shared" si="81"/>
        <v>0</v>
      </c>
      <c r="Z113" s="181">
        <f t="shared" si="82"/>
        <v>0</v>
      </c>
      <c r="AA113" s="181">
        <f t="shared" si="83"/>
        <v>0</v>
      </c>
      <c r="AB113" s="181">
        <f t="shared" si="84"/>
        <v>0</v>
      </c>
      <c r="AC113" s="181">
        <f t="shared" si="85"/>
        <v>0</v>
      </c>
      <c r="AD113" s="181">
        <f t="shared" si="86"/>
        <v>0</v>
      </c>
    </row>
    <row r="114" spans="1:30" x14ac:dyDescent="0.15">
      <c r="A114" s="576"/>
      <c r="B114" s="178" t="s">
        <v>396</v>
      </c>
      <c r="C114" s="179" t="s">
        <v>289</v>
      </c>
      <c r="D114" s="194">
        <f t="shared" si="87"/>
        <v>0</v>
      </c>
      <c r="E114" s="194">
        <f t="shared" si="87"/>
        <v>0</v>
      </c>
      <c r="F114" s="194">
        <f t="shared" si="87"/>
        <v>0</v>
      </c>
      <c r="G114" s="194">
        <f t="shared" si="87"/>
        <v>0</v>
      </c>
      <c r="H114" s="194">
        <f t="shared" si="87"/>
        <v>0</v>
      </c>
      <c r="J114" s="576"/>
      <c r="K114" s="178" t="s">
        <v>396</v>
      </c>
      <c r="L114" s="181">
        <f t="shared" si="76"/>
        <v>0</v>
      </c>
      <c r="M114" s="181">
        <f t="shared" si="67"/>
        <v>0</v>
      </c>
      <c r="N114" s="181">
        <f t="shared" si="68"/>
        <v>0</v>
      </c>
      <c r="O114" s="181">
        <f t="shared" si="69"/>
        <v>0</v>
      </c>
      <c r="P114" s="181">
        <f t="shared" si="70"/>
        <v>0</v>
      </c>
      <c r="Q114" s="181">
        <f t="shared" si="71"/>
        <v>0</v>
      </c>
      <c r="R114" s="181">
        <f t="shared" si="72"/>
        <v>0</v>
      </c>
      <c r="S114" s="181">
        <f t="shared" si="77"/>
        <v>0</v>
      </c>
      <c r="T114" s="181">
        <f t="shared" si="78"/>
        <v>0</v>
      </c>
      <c r="U114" s="181">
        <f t="shared" si="73"/>
        <v>0</v>
      </c>
      <c r="V114" s="181">
        <f t="shared" si="74"/>
        <v>0</v>
      </c>
      <c r="W114" s="181">
        <f t="shared" si="79"/>
        <v>0</v>
      </c>
      <c r="X114" s="181">
        <f t="shared" si="80"/>
        <v>0</v>
      </c>
      <c r="Y114" s="181">
        <f t="shared" si="81"/>
        <v>0</v>
      </c>
      <c r="Z114" s="181">
        <f t="shared" si="82"/>
        <v>0</v>
      </c>
      <c r="AA114" s="181">
        <f t="shared" si="83"/>
        <v>0</v>
      </c>
      <c r="AB114" s="181">
        <f t="shared" si="84"/>
        <v>0</v>
      </c>
      <c r="AC114" s="181">
        <f t="shared" si="85"/>
        <v>0</v>
      </c>
      <c r="AD114" s="181">
        <f t="shared" si="86"/>
        <v>0</v>
      </c>
    </row>
    <row r="115" spans="1:30" x14ac:dyDescent="0.15">
      <c r="A115" s="576">
        <v>2</v>
      </c>
      <c r="B115" s="178" t="s">
        <v>397</v>
      </c>
      <c r="C115" s="179" t="s">
        <v>290</v>
      </c>
      <c r="D115" s="194">
        <f t="shared" si="87"/>
        <v>1200</v>
      </c>
      <c r="E115" s="194">
        <f t="shared" si="87"/>
        <v>1400</v>
      </c>
      <c r="F115" s="194">
        <f t="shared" si="87"/>
        <v>2400</v>
      </c>
      <c r="G115" s="194">
        <f t="shared" si="87"/>
        <v>2200</v>
      </c>
      <c r="H115" s="194">
        <f t="shared" si="87"/>
        <v>600</v>
      </c>
      <c r="J115" s="576">
        <v>2</v>
      </c>
      <c r="K115" s="178" t="s">
        <v>397</v>
      </c>
      <c r="L115" s="181">
        <f t="shared" si="76"/>
        <v>1200</v>
      </c>
      <c r="M115" s="181">
        <f t="shared" si="67"/>
        <v>1800</v>
      </c>
      <c r="N115" s="181">
        <f t="shared" si="68"/>
        <v>2400</v>
      </c>
      <c r="O115" s="181">
        <f t="shared" si="69"/>
        <v>1400</v>
      </c>
      <c r="P115" s="181">
        <f t="shared" si="70"/>
        <v>2000</v>
      </c>
      <c r="Q115" s="181">
        <f t="shared" si="71"/>
        <v>2600</v>
      </c>
      <c r="R115" s="181">
        <f t="shared" si="72"/>
        <v>2400</v>
      </c>
      <c r="S115" s="181">
        <f t="shared" si="77"/>
        <v>3000</v>
      </c>
      <c r="T115" s="181">
        <f t="shared" si="78"/>
        <v>3600</v>
      </c>
      <c r="U115" s="181">
        <f t="shared" si="73"/>
        <v>2200</v>
      </c>
      <c r="V115" s="181">
        <f t="shared" si="74"/>
        <v>2800</v>
      </c>
      <c r="W115" s="181">
        <f t="shared" si="79"/>
        <v>3400</v>
      </c>
      <c r="X115" s="181">
        <f t="shared" si="80"/>
        <v>3800</v>
      </c>
      <c r="Y115" s="181">
        <f t="shared" si="81"/>
        <v>4400</v>
      </c>
      <c r="Z115" s="181">
        <f t="shared" si="82"/>
        <v>5000</v>
      </c>
      <c r="AA115" s="181">
        <f t="shared" si="83"/>
        <v>4600</v>
      </c>
      <c r="AB115" s="181">
        <f t="shared" si="84"/>
        <v>5200</v>
      </c>
      <c r="AC115" s="181">
        <f t="shared" si="85"/>
        <v>5800</v>
      </c>
      <c r="AD115" s="181">
        <f t="shared" si="86"/>
        <v>600</v>
      </c>
    </row>
    <row r="116" spans="1:30" x14ac:dyDescent="0.15">
      <c r="A116" s="576"/>
      <c r="B116" s="178" t="s">
        <v>398</v>
      </c>
      <c r="C116" s="179" t="s">
        <v>291</v>
      </c>
      <c r="D116" s="194">
        <f t="shared" si="87"/>
        <v>2400</v>
      </c>
      <c r="E116" s="194">
        <f t="shared" si="87"/>
        <v>3000</v>
      </c>
      <c r="F116" s="194">
        <f t="shared" si="87"/>
        <v>4000</v>
      </c>
      <c r="G116" s="194">
        <f t="shared" si="87"/>
        <v>5000</v>
      </c>
      <c r="H116" s="194">
        <f t="shared" si="87"/>
        <v>1000</v>
      </c>
      <c r="J116" s="576"/>
      <c r="K116" s="178" t="s">
        <v>398</v>
      </c>
      <c r="L116" s="181">
        <f t="shared" si="76"/>
        <v>2400</v>
      </c>
      <c r="M116" s="181">
        <f t="shared" si="67"/>
        <v>3400</v>
      </c>
      <c r="N116" s="181">
        <f t="shared" si="68"/>
        <v>4400</v>
      </c>
      <c r="O116" s="181">
        <f t="shared" si="69"/>
        <v>3000</v>
      </c>
      <c r="P116" s="181">
        <f t="shared" si="70"/>
        <v>4000</v>
      </c>
      <c r="Q116" s="181">
        <f t="shared" si="71"/>
        <v>5000</v>
      </c>
      <c r="R116" s="181">
        <f t="shared" si="72"/>
        <v>4000</v>
      </c>
      <c r="S116" s="181">
        <f t="shared" si="77"/>
        <v>5000</v>
      </c>
      <c r="T116" s="181">
        <f t="shared" si="78"/>
        <v>6000</v>
      </c>
      <c r="U116" s="181">
        <f t="shared" si="73"/>
        <v>5000</v>
      </c>
      <c r="V116" s="181">
        <f t="shared" si="74"/>
        <v>6000</v>
      </c>
      <c r="W116" s="181">
        <f t="shared" si="79"/>
        <v>7000</v>
      </c>
      <c r="X116" s="181">
        <f t="shared" si="80"/>
        <v>7000</v>
      </c>
      <c r="Y116" s="181">
        <f t="shared" si="81"/>
        <v>8000</v>
      </c>
      <c r="Z116" s="181">
        <f t="shared" si="82"/>
        <v>9000</v>
      </c>
      <c r="AA116" s="181">
        <f t="shared" si="83"/>
        <v>9000</v>
      </c>
      <c r="AB116" s="181">
        <f t="shared" si="84"/>
        <v>10000</v>
      </c>
      <c r="AC116" s="181">
        <f t="shared" si="85"/>
        <v>11000</v>
      </c>
      <c r="AD116" s="181">
        <f t="shared" si="86"/>
        <v>1000</v>
      </c>
    </row>
    <row r="117" spans="1:30" x14ac:dyDescent="0.15">
      <c r="A117" s="576"/>
      <c r="B117" s="178" t="s">
        <v>399</v>
      </c>
      <c r="C117" s="179" t="s">
        <v>292</v>
      </c>
      <c r="D117" s="194">
        <f t="shared" si="87"/>
        <v>3800</v>
      </c>
      <c r="E117" s="194">
        <f t="shared" si="87"/>
        <v>5400</v>
      </c>
      <c r="F117" s="194">
        <f t="shared" si="87"/>
        <v>5800</v>
      </c>
      <c r="G117" s="194">
        <f t="shared" si="87"/>
        <v>8400</v>
      </c>
      <c r="H117" s="194">
        <f t="shared" si="87"/>
        <v>1400</v>
      </c>
      <c r="J117" s="576"/>
      <c r="K117" s="178" t="s">
        <v>399</v>
      </c>
      <c r="L117" s="181">
        <f t="shared" si="76"/>
        <v>3800</v>
      </c>
      <c r="M117" s="181">
        <f t="shared" si="67"/>
        <v>5200</v>
      </c>
      <c r="N117" s="181">
        <f t="shared" si="68"/>
        <v>6600</v>
      </c>
      <c r="O117" s="181">
        <f t="shared" si="69"/>
        <v>5400</v>
      </c>
      <c r="P117" s="181">
        <f t="shared" si="70"/>
        <v>6800</v>
      </c>
      <c r="Q117" s="181">
        <f t="shared" si="71"/>
        <v>8200</v>
      </c>
      <c r="R117" s="181">
        <f t="shared" si="72"/>
        <v>5800</v>
      </c>
      <c r="S117" s="181">
        <f t="shared" si="77"/>
        <v>7200</v>
      </c>
      <c r="T117" s="181">
        <f t="shared" si="78"/>
        <v>8600</v>
      </c>
      <c r="U117" s="181">
        <f t="shared" si="73"/>
        <v>8400</v>
      </c>
      <c r="V117" s="181">
        <f t="shared" si="74"/>
        <v>9800</v>
      </c>
      <c r="W117" s="181">
        <f t="shared" si="79"/>
        <v>11200</v>
      </c>
      <c r="X117" s="181">
        <f t="shared" si="80"/>
        <v>11200</v>
      </c>
      <c r="Y117" s="181">
        <f t="shared" si="81"/>
        <v>12600</v>
      </c>
      <c r="Z117" s="181">
        <f t="shared" si="82"/>
        <v>14000</v>
      </c>
      <c r="AA117" s="181">
        <f t="shared" si="83"/>
        <v>14200</v>
      </c>
      <c r="AB117" s="181">
        <f t="shared" si="84"/>
        <v>15600</v>
      </c>
      <c r="AC117" s="181">
        <f t="shared" si="85"/>
        <v>17000</v>
      </c>
      <c r="AD117" s="181">
        <f t="shared" si="86"/>
        <v>1400</v>
      </c>
    </row>
    <row r="118" spans="1:30" x14ac:dyDescent="0.15">
      <c r="A118" s="576"/>
      <c r="B118" s="178" t="s">
        <v>400</v>
      </c>
      <c r="C118" s="179" t="s">
        <v>293</v>
      </c>
      <c r="D118" s="194">
        <f t="shared" si="87"/>
        <v>1000</v>
      </c>
      <c r="E118" s="194">
        <f t="shared" si="87"/>
        <v>1200</v>
      </c>
      <c r="F118" s="194">
        <f t="shared" si="87"/>
        <v>1600</v>
      </c>
      <c r="G118" s="194">
        <f t="shared" si="87"/>
        <v>2000</v>
      </c>
      <c r="H118" s="194">
        <f t="shared" si="87"/>
        <v>400</v>
      </c>
      <c r="J118" s="576"/>
      <c r="K118" s="178" t="s">
        <v>400</v>
      </c>
      <c r="L118" s="181">
        <f t="shared" si="76"/>
        <v>1000</v>
      </c>
      <c r="M118" s="181">
        <f t="shared" si="67"/>
        <v>1400</v>
      </c>
      <c r="N118" s="181">
        <f t="shared" si="68"/>
        <v>1800</v>
      </c>
      <c r="O118" s="181">
        <f t="shared" si="69"/>
        <v>1200</v>
      </c>
      <c r="P118" s="181">
        <f t="shared" si="70"/>
        <v>1600</v>
      </c>
      <c r="Q118" s="181">
        <f t="shared" si="71"/>
        <v>2000</v>
      </c>
      <c r="R118" s="181">
        <f t="shared" si="72"/>
        <v>1600</v>
      </c>
      <c r="S118" s="181">
        <f t="shared" si="77"/>
        <v>2000</v>
      </c>
      <c r="T118" s="181">
        <f t="shared" si="78"/>
        <v>2400</v>
      </c>
      <c r="U118" s="181">
        <f t="shared" si="73"/>
        <v>2000</v>
      </c>
      <c r="V118" s="181">
        <f t="shared" si="74"/>
        <v>2400</v>
      </c>
      <c r="W118" s="181">
        <f t="shared" si="79"/>
        <v>2800</v>
      </c>
      <c r="X118" s="181">
        <f t="shared" si="80"/>
        <v>2800</v>
      </c>
      <c r="Y118" s="181">
        <f t="shared" si="81"/>
        <v>3200</v>
      </c>
      <c r="Z118" s="181">
        <f t="shared" si="82"/>
        <v>3600</v>
      </c>
      <c r="AA118" s="181">
        <f t="shared" si="83"/>
        <v>3600</v>
      </c>
      <c r="AB118" s="181">
        <f t="shared" si="84"/>
        <v>4000</v>
      </c>
      <c r="AC118" s="181">
        <f t="shared" si="85"/>
        <v>4400</v>
      </c>
      <c r="AD118" s="181">
        <f t="shared" si="86"/>
        <v>400</v>
      </c>
    </row>
    <row r="119" spans="1:30" ht="24" x14ac:dyDescent="0.15">
      <c r="A119" s="576"/>
      <c r="B119" s="178" t="s">
        <v>401</v>
      </c>
      <c r="C119" s="190" t="s">
        <v>294</v>
      </c>
      <c r="D119" s="194">
        <f t="shared" si="87"/>
        <v>1000</v>
      </c>
      <c r="E119" s="194">
        <f t="shared" si="87"/>
        <v>1200</v>
      </c>
      <c r="F119" s="194">
        <f t="shared" si="87"/>
        <v>1600</v>
      </c>
      <c r="G119" s="194">
        <f t="shared" si="87"/>
        <v>2000</v>
      </c>
      <c r="H119" s="194">
        <f t="shared" si="87"/>
        <v>400</v>
      </c>
      <c r="J119" s="576"/>
      <c r="K119" s="178" t="s">
        <v>401</v>
      </c>
      <c r="L119" s="181">
        <f t="shared" si="76"/>
        <v>1000</v>
      </c>
      <c r="M119" s="181">
        <f t="shared" si="67"/>
        <v>1400</v>
      </c>
      <c r="N119" s="181">
        <f t="shared" si="68"/>
        <v>1800</v>
      </c>
      <c r="O119" s="181">
        <f t="shared" si="69"/>
        <v>1200</v>
      </c>
      <c r="P119" s="181">
        <f t="shared" si="70"/>
        <v>1600</v>
      </c>
      <c r="Q119" s="181">
        <f t="shared" si="71"/>
        <v>2000</v>
      </c>
      <c r="R119" s="181">
        <f t="shared" si="72"/>
        <v>1600</v>
      </c>
      <c r="S119" s="181">
        <f t="shared" si="77"/>
        <v>2000</v>
      </c>
      <c r="T119" s="181">
        <f t="shared" si="78"/>
        <v>2400</v>
      </c>
      <c r="U119" s="181">
        <f t="shared" si="73"/>
        <v>2000</v>
      </c>
      <c r="V119" s="181">
        <f t="shared" si="74"/>
        <v>2400</v>
      </c>
      <c r="W119" s="181">
        <f t="shared" si="79"/>
        <v>2800</v>
      </c>
      <c r="X119" s="181">
        <f t="shared" si="80"/>
        <v>2800</v>
      </c>
      <c r="Y119" s="181">
        <f t="shared" si="81"/>
        <v>3200</v>
      </c>
      <c r="Z119" s="181">
        <f t="shared" si="82"/>
        <v>3600</v>
      </c>
      <c r="AA119" s="181">
        <f t="shared" si="83"/>
        <v>3600</v>
      </c>
      <c r="AB119" s="181">
        <f t="shared" si="84"/>
        <v>4000</v>
      </c>
      <c r="AC119" s="181">
        <f t="shared" si="85"/>
        <v>4400</v>
      </c>
      <c r="AD119" s="181">
        <f t="shared" si="86"/>
        <v>400</v>
      </c>
    </row>
    <row r="120" spans="1:30" x14ac:dyDescent="0.15">
      <c r="A120" s="576"/>
      <c r="B120" s="178" t="s">
        <v>402</v>
      </c>
      <c r="C120" s="179" t="s">
        <v>23</v>
      </c>
      <c r="D120" s="194">
        <f t="shared" si="87"/>
        <v>4800</v>
      </c>
      <c r="E120" s="194">
        <f t="shared" si="87"/>
        <v>5600</v>
      </c>
      <c r="F120" s="194">
        <f t="shared" si="87"/>
        <v>6600</v>
      </c>
      <c r="G120" s="194">
        <f t="shared" si="87"/>
        <v>9200</v>
      </c>
      <c r="H120" s="194">
        <f t="shared" si="87"/>
        <v>1600</v>
      </c>
      <c r="J120" s="576"/>
      <c r="K120" s="178" t="s">
        <v>402</v>
      </c>
      <c r="L120" s="181">
        <f t="shared" si="76"/>
        <v>4800</v>
      </c>
      <c r="M120" s="181">
        <f t="shared" si="67"/>
        <v>6400</v>
      </c>
      <c r="N120" s="181">
        <f t="shared" si="68"/>
        <v>8000</v>
      </c>
      <c r="O120" s="181">
        <f t="shared" si="69"/>
        <v>5600</v>
      </c>
      <c r="P120" s="181">
        <f t="shared" si="70"/>
        <v>7200</v>
      </c>
      <c r="Q120" s="181">
        <f t="shared" si="71"/>
        <v>8800</v>
      </c>
      <c r="R120" s="181">
        <f t="shared" si="72"/>
        <v>6600</v>
      </c>
      <c r="S120" s="181">
        <f t="shared" si="77"/>
        <v>8200</v>
      </c>
      <c r="T120" s="181">
        <f t="shared" si="78"/>
        <v>9800</v>
      </c>
      <c r="U120" s="181">
        <f t="shared" si="73"/>
        <v>9200</v>
      </c>
      <c r="V120" s="181">
        <f t="shared" si="74"/>
        <v>10800</v>
      </c>
      <c r="W120" s="181">
        <f t="shared" si="79"/>
        <v>12400</v>
      </c>
      <c r="X120" s="181">
        <f t="shared" si="80"/>
        <v>12200</v>
      </c>
      <c r="Y120" s="181">
        <f t="shared" si="81"/>
        <v>13800</v>
      </c>
      <c r="Z120" s="181">
        <f t="shared" si="82"/>
        <v>15400</v>
      </c>
      <c r="AA120" s="181">
        <f t="shared" si="83"/>
        <v>15800</v>
      </c>
      <c r="AB120" s="181">
        <f t="shared" si="84"/>
        <v>17400</v>
      </c>
      <c r="AC120" s="181">
        <f t="shared" si="85"/>
        <v>19000</v>
      </c>
      <c r="AD120" s="181">
        <f t="shared" si="86"/>
        <v>1600</v>
      </c>
    </row>
    <row r="121" spans="1:30" x14ac:dyDescent="0.15">
      <c r="A121" s="576"/>
      <c r="B121" s="178" t="s">
        <v>403</v>
      </c>
      <c r="C121" s="179" t="s">
        <v>293</v>
      </c>
      <c r="D121" s="194">
        <f t="shared" si="87"/>
        <v>0</v>
      </c>
      <c r="E121" s="194">
        <f t="shared" si="87"/>
        <v>0</v>
      </c>
      <c r="F121" s="194">
        <f t="shared" si="87"/>
        <v>0</v>
      </c>
      <c r="G121" s="194">
        <f t="shared" si="87"/>
        <v>0</v>
      </c>
      <c r="H121" s="194">
        <f t="shared" si="87"/>
        <v>0</v>
      </c>
      <c r="J121" s="576"/>
      <c r="K121" s="178" t="s">
        <v>403</v>
      </c>
      <c r="L121" s="181">
        <f t="shared" si="76"/>
        <v>0</v>
      </c>
      <c r="M121" s="181">
        <f t="shared" si="67"/>
        <v>0</v>
      </c>
      <c r="N121" s="181">
        <f t="shared" si="68"/>
        <v>0</v>
      </c>
      <c r="O121" s="181">
        <f t="shared" si="69"/>
        <v>0</v>
      </c>
      <c r="P121" s="181">
        <f t="shared" si="70"/>
        <v>0</v>
      </c>
      <c r="Q121" s="181">
        <f t="shared" si="71"/>
        <v>0</v>
      </c>
      <c r="R121" s="181">
        <f t="shared" si="72"/>
        <v>0</v>
      </c>
      <c r="S121" s="181">
        <f t="shared" si="77"/>
        <v>0</v>
      </c>
      <c r="T121" s="181">
        <f t="shared" si="78"/>
        <v>0</v>
      </c>
      <c r="U121" s="181">
        <f t="shared" si="73"/>
        <v>0</v>
      </c>
      <c r="V121" s="181">
        <f t="shared" si="74"/>
        <v>0</v>
      </c>
      <c r="W121" s="181">
        <f t="shared" si="79"/>
        <v>0</v>
      </c>
      <c r="X121" s="181">
        <f t="shared" si="80"/>
        <v>0</v>
      </c>
      <c r="Y121" s="181">
        <f t="shared" si="81"/>
        <v>0</v>
      </c>
      <c r="Z121" s="181">
        <f t="shared" si="82"/>
        <v>0</v>
      </c>
      <c r="AA121" s="181">
        <f t="shared" si="83"/>
        <v>0</v>
      </c>
      <c r="AB121" s="181">
        <f t="shared" si="84"/>
        <v>0</v>
      </c>
      <c r="AC121" s="181">
        <f t="shared" si="85"/>
        <v>0</v>
      </c>
      <c r="AD121" s="181">
        <f t="shared" si="86"/>
        <v>0</v>
      </c>
    </row>
    <row r="122" spans="1:30" x14ac:dyDescent="0.15">
      <c r="A122" s="576"/>
      <c r="B122" s="178" t="s">
        <v>404</v>
      </c>
      <c r="C122" s="179" t="s">
        <v>293</v>
      </c>
      <c r="D122" s="194">
        <f t="shared" si="87"/>
        <v>0</v>
      </c>
      <c r="E122" s="194">
        <f t="shared" si="87"/>
        <v>0</v>
      </c>
      <c r="F122" s="194">
        <f t="shared" si="87"/>
        <v>0</v>
      </c>
      <c r="G122" s="194">
        <f t="shared" si="87"/>
        <v>0</v>
      </c>
      <c r="H122" s="194">
        <f t="shared" si="87"/>
        <v>0</v>
      </c>
      <c r="J122" s="576"/>
      <c r="K122" s="178" t="s">
        <v>404</v>
      </c>
      <c r="L122" s="181">
        <f t="shared" si="76"/>
        <v>0</v>
      </c>
      <c r="M122" s="181">
        <f t="shared" si="67"/>
        <v>0</v>
      </c>
      <c r="N122" s="181">
        <f t="shared" si="68"/>
        <v>0</v>
      </c>
      <c r="O122" s="181">
        <f t="shared" si="69"/>
        <v>0</v>
      </c>
      <c r="P122" s="181">
        <f t="shared" si="70"/>
        <v>0</v>
      </c>
      <c r="Q122" s="181">
        <f t="shared" si="71"/>
        <v>0</v>
      </c>
      <c r="R122" s="181">
        <f t="shared" si="72"/>
        <v>0</v>
      </c>
      <c r="S122" s="181">
        <f t="shared" si="77"/>
        <v>0</v>
      </c>
      <c r="T122" s="181">
        <f t="shared" si="78"/>
        <v>0</v>
      </c>
      <c r="U122" s="181">
        <f t="shared" si="73"/>
        <v>0</v>
      </c>
      <c r="V122" s="181">
        <f t="shared" si="74"/>
        <v>0</v>
      </c>
      <c r="W122" s="181">
        <f t="shared" si="79"/>
        <v>0</v>
      </c>
      <c r="X122" s="181">
        <f t="shared" si="80"/>
        <v>0</v>
      </c>
      <c r="Y122" s="181">
        <f t="shared" si="81"/>
        <v>0</v>
      </c>
      <c r="Z122" s="181">
        <f t="shared" si="82"/>
        <v>0</v>
      </c>
      <c r="AA122" s="181">
        <f t="shared" si="83"/>
        <v>0</v>
      </c>
      <c r="AB122" s="181">
        <f t="shared" si="84"/>
        <v>0</v>
      </c>
      <c r="AC122" s="181">
        <f t="shared" si="85"/>
        <v>0</v>
      </c>
      <c r="AD122" s="181">
        <f t="shared" si="86"/>
        <v>0</v>
      </c>
    </row>
    <row r="123" spans="1:30" x14ac:dyDescent="0.15">
      <c r="A123" s="576"/>
      <c r="B123" s="178" t="s">
        <v>405</v>
      </c>
      <c r="C123" s="179" t="s">
        <v>86</v>
      </c>
      <c r="D123" s="194">
        <f t="shared" si="87"/>
        <v>0</v>
      </c>
      <c r="E123" s="194">
        <f t="shared" si="87"/>
        <v>0</v>
      </c>
      <c r="F123" s="194">
        <f t="shared" si="87"/>
        <v>0</v>
      </c>
      <c r="G123" s="194">
        <f t="shared" si="87"/>
        <v>0</v>
      </c>
      <c r="H123" s="194">
        <f t="shared" si="87"/>
        <v>0</v>
      </c>
      <c r="J123" s="576"/>
      <c r="K123" s="178" t="s">
        <v>405</v>
      </c>
      <c r="L123" s="181">
        <f t="shared" si="76"/>
        <v>0</v>
      </c>
      <c r="M123" s="181">
        <f t="shared" si="67"/>
        <v>0</v>
      </c>
      <c r="N123" s="181">
        <f t="shared" si="68"/>
        <v>0</v>
      </c>
      <c r="O123" s="181">
        <f t="shared" si="69"/>
        <v>0</v>
      </c>
      <c r="P123" s="181">
        <f t="shared" si="70"/>
        <v>0</v>
      </c>
      <c r="Q123" s="181">
        <f t="shared" si="71"/>
        <v>0</v>
      </c>
      <c r="R123" s="181">
        <f t="shared" si="72"/>
        <v>0</v>
      </c>
      <c r="S123" s="181">
        <f t="shared" si="77"/>
        <v>0</v>
      </c>
      <c r="T123" s="181">
        <f t="shared" si="78"/>
        <v>0</v>
      </c>
      <c r="U123" s="181">
        <f t="shared" si="73"/>
        <v>0</v>
      </c>
      <c r="V123" s="181">
        <f t="shared" si="74"/>
        <v>0</v>
      </c>
      <c r="W123" s="181">
        <f t="shared" si="79"/>
        <v>0</v>
      </c>
      <c r="X123" s="181">
        <f t="shared" si="80"/>
        <v>0</v>
      </c>
      <c r="Y123" s="181">
        <f t="shared" si="81"/>
        <v>0</v>
      </c>
      <c r="Z123" s="181">
        <f t="shared" si="82"/>
        <v>0</v>
      </c>
      <c r="AA123" s="181">
        <f t="shared" si="83"/>
        <v>0</v>
      </c>
      <c r="AB123" s="181">
        <f t="shared" si="84"/>
        <v>0</v>
      </c>
      <c r="AC123" s="181">
        <f t="shared" si="85"/>
        <v>0</v>
      </c>
      <c r="AD123" s="181">
        <f t="shared" si="86"/>
        <v>0</v>
      </c>
    </row>
    <row r="124" spans="1:30" x14ac:dyDescent="0.15">
      <c r="A124" s="576">
        <v>3</v>
      </c>
      <c r="B124" s="178" t="s">
        <v>406</v>
      </c>
      <c r="C124" s="179" t="s">
        <v>295</v>
      </c>
      <c r="D124" s="194">
        <f t="shared" si="87"/>
        <v>3800</v>
      </c>
      <c r="E124" s="194">
        <f t="shared" si="87"/>
        <v>5400</v>
      </c>
      <c r="F124" s="194">
        <f t="shared" si="87"/>
        <v>5800</v>
      </c>
      <c r="G124" s="194">
        <f t="shared" si="87"/>
        <v>8400</v>
      </c>
      <c r="H124" s="194">
        <f t="shared" si="87"/>
        <v>1400</v>
      </c>
      <c r="J124" s="576">
        <v>3</v>
      </c>
      <c r="K124" s="178" t="s">
        <v>406</v>
      </c>
      <c r="L124" s="181">
        <f t="shared" si="76"/>
        <v>3800</v>
      </c>
      <c r="M124" s="181">
        <f t="shared" si="67"/>
        <v>5200</v>
      </c>
      <c r="N124" s="181">
        <f t="shared" si="68"/>
        <v>6600</v>
      </c>
      <c r="O124" s="181">
        <f t="shared" si="69"/>
        <v>5400</v>
      </c>
      <c r="P124" s="181">
        <f t="shared" si="70"/>
        <v>6800</v>
      </c>
      <c r="Q124" s="181">
        <f t="shared" si="71"/>
        <v>8200</v>
      </c>
      <c r="R124" s="181">
        <f t="shared" si="72"/>
        <v>5800</v>
      </c>
      <c r="S124" s="181">
        <f t="shared" si="77"/>
        <v>7200</v>
      </c>
      <c r="T124" s="181">
        <f t="shared" si="78"/>
        <v>8600</v>
      </c>
      <c r="U124" s="181">
        <f t="shared" si="73"/>
        <v>8400</v>
      </c>
      <c r="V124" s="181">
        <f t="shared" si="74"/>
        <v>9800</v>
      </c>
      <c r="W124" s="181">
        <f t="shared" si="79"/>
        <v>11200</v>
      </c>
      <c r="X124" s="181">
        <f t="shared" si="80"/>
        <v>11200</v>
      </c>
      <c r="Y124" s="181">
        <f t="shared" si="81"/>
        <v>12600</v>
      </c>
      <c r="Z124" s="181">
        <f t="shared" si="82"/>
        <v>14000</v>
      </c>
      <c r="AA124" s="181">
        <f t="shared" si="83"/>
        <v>14200</v>
      </c>
      <c r="AB124" s="181">
        <f t="shared" si="84"/>
        <v>15600</v>
      </c>
      <c r="AC124" s="181">
        <f t="shared" si="85"/>
        <v>17000</v>
      </c>
      <c r="AD124" s="181">
        <f t="shared" si="86"/>
        <v>1400</v>
      </c>
    </row>
    <row r="125" spans="1:30" x14ac:dyDescent="0.15">
      <c r="A125" s="576"/>
      <c r="B125" s="178" t="s">
        <v>407</v>
      </c>
      <c r="C125" s="179" t="s">
        <v>285</v>
      </c>
      <c r="D125" s="194">
        <f t="shared" si="87"/>
        <v>2400</v>
      </c>
      <c r="E125" s="194">
        <f t="shared" si="87"/>
        <v>3000</v>
      </c>
      <c r="F125" s="194">
        <f t="shared" si="87"/>
        <v>4000</v>
      </c>
      <c r="G125" s="194">
        <f t="shared" si="87"/>
        <v>5000</v>
      </c>
      <c r="H125" s="194">
        <f t="shared" si="87"/>
        <v>1000</v>
      </c>
      <c r="J125" s="576"/>
      <c r="K125" s="178" t="s">
        <v>407</v>
      </c>
      <c r="L125" s="181">
        <f t="shared" si="76"/>
        <v>2400</v>
      </c>
      <c r="M125" s="181">
        <f t="shared" si="67"/>
        <v>3400</v>
      </c>
      <c r="N125" s="181">
        <f t="shared" si="68"/>
        <v>4400</v>
      </c>
      <c r="O125" s="181">
        <f t="shared" si="69"/>
        <v>3000</v>
      </c>
      <c r="P125" s="181">
        <f t="shared" si="70"/>
        <v>4000</v>
      </c>
      <c r="Q125" s="181">
        <f t="shared" si="71"/>
        <v>5000</v>
      </c>
      <c r="R125" s="181">
        <f t="shared" si="72"/>
        <v>4000</v>
      </c>
      <c r="S125" s="181">
        <f t="shared" si="77"/>
        <v>5000</v>
      </c>
      <c r="T125" s="181">
        <f t="shared" si="78"/>
        <v>6000</v>
      </c>
      <c r="U125" s="181">
        <f t="shared" si="73"/>
        <v>5000</v>
      </c>
      <c r="V125" s="181">
        <f t="shared" si="74"/>
        <v>6000</v>
      </c>
      <c r="W125" s="181">
        <f t="shared" si="79"/>
        <v>7000</v>
      </c>
      <c r="X125" s="181">
        <f t="shared" si="80"/>
        <v>7000</v>
      </c>
      <c r="Y125" s="181">
        <f t="shared" si="81"/>
        <v>8000</v>
      </c>
      <c r="Z125" s="181">
        <f t="shared" si="82"/>
        <v>9000</v>
      </c>
      <c r="AA125" s="181">
        <f t="shared" si="83"/>
        <v>9000</v>
      </c>
      <c r="AB125" s="181">
        <f t="shared" si="84"/>
        <v>10000</v>
      </c>
      <c r="AC125" s="181">
        <f t="shared" si="85"/>
        <v>11000</v>
      </c>
      <c r="AD125" s="181">
        <f t="shared" si="86"/>
        <v>1000</v>
      </c>
    </row>
    <row r="126" spans="1:30" x14ac:dyDescent="0.15">
      <c r="A126" s="576"/>
      <c r="B126" s="178" t="s">
        <v>408</v>
      </c>
      <c r="C126" s="179" t="s">
        <v>288</v>
      </c>
      <c r="D126" s="194">
        <f t="shared" si="87"/>
        <v>1200</v>
      </c>
      <c r="E126" s="194">
        <f t="shared" si="87"/>
        <v>1400</v>
      </c>
      <c r="F126" s="194">
        <f t="shared" si="87"/>
        <v>2400</v>
      </c>
      <c r="G126" s="194">
        <f t="shared" si="87"/>
        <v>2200</v>
      </c>
      <c r="H126" s="194">
        <f t="shared" si="87"/>
        <v>600</v>
      </c>
      <c r="J126" s="576"/>
      <c r="K126" s="178" t="s">
        <v>408</v>
      </c>
      <c r="L126" s="181">
        <f t="shared" si="76"/>
        <v>1200</v>
      </c>
      <c r="M126" s="181">
        <f t="shared" si="67"/>
        <v>1800</v>
      </c>
      <c r="N126" s="181">
        <f t="shared" si="68"/>
        <v>2400</v>
      </c>
      <c r="O126" s="181">
        <f t="shared" si="69"/>
        <v>1400</v>
      </c>
      <c r="P126" s="181">
        <f t="shared" si="70"/>
        <v>2000</v>
      </c>
      <c r="Q126" s="181">
        <f t="shared" si="71"/>
        <v>2600</v>
      </c>
      <c r="R126" s="181">
        <f t="shared" si="72"/>
        <v>2400</v>
      </c>
      <c r="S126" s="181">
        <f t="shared" si="77"/>
        <v>3000</v>
      </c>
      <c r="T126" s="181">
        <f t="shared" si="78"/>
        <v>3600</v>
      </c>
      <c r="U126" s="181">
        <f t="shared" si="73"/>
        <v>2200</v>
      </c>
      <c r="V126" s="181">
        <f t="shared" si="74"/>
        <v>2800</v>
      </c>
      <c r="W126" s="181">
        <f t="shared" si="79"/>
        <v>3400</v>
      </c>
      <c r="X126" s="181">
        <f t="shared" si="80"/>
        <v>3800</v>
      </c>
      <c r="Y126" s="181">
        <f t="shared" si="81"/>
        <v>4400</v>
      </c>
      <c r="Z126" s="181">
        <f t="shared" si="82"/>
        <v>5000</v>
      </c>
      <c r="AA126" s="181">
        <f t="shared" si="83"/>
        <v>4600</v>
      </c>
      <c r="AB126" s="181">
        <f t="shared" si="84"/>
        <v>5200</v>
      </c>
      <c r="AC126" s="181">
        <f t="shared" si="85"/>
        <v>5800</v>
      </c>
      <c r="AD126" s="181">
        <f t="shared" si="86"/>
        <v>600</v>
      </c>
    </row>
    <row r="127" spans="1:30" ht="24" x14ac:dyDescent="0.15">
      <c r="A127" s="576"/>
      <c r="B127" s="178" t="s">
        <v>409</v>
      </c>
      <c r="C127" s="190" t="s">
        <v>296</v>
      </c>
      <c r="D127" s="194">
        <f t="shared" si="87"/>
        <v>3000</v>
      </c>
      <c r="E127" s="194">
        <f t="shared" si="87"/>
        <v>4000</v>
      </c>
      <c r="F127" s="194">
        <f t="shared" si="87"/>
        <v>5000</v>
      </c>
      <c r="G127" s="194">
        <f t="shared" si="87"/>
        <v>6400</v>
      </c>
      <c r="H127" s="194">
        <f t="shared" si="87"/>
        <v>1200</v>
      </c>
      <c r="J127" s="576"/>
      <c r="K127" s="178" t="s">
        <v>409</v>
      </c>
      <c r="L127" s="181">
        <f t="shared" si="76"/>
        <v>3000</v>
      </c>
      <c r="M127" s="181">
        <f t="shared" si="67"/>
        <v>4200</v>
      </c>
      <c r="N127" s="181">
        <f t="shared" si="68"/>
        <v>5400</v>
      </c>
      <c r="O127" s="181">
        <f t="shared" si="69"/>
        <v>4000</v>
      </c>
      <c r="P127" s="181">
        <f t="shared" si="70"/>
        <v>5200</v>
      </c>
      <c r="Q127" s="181">
        <f t="shared" si="71"/>
        <v>6400</v>
      </c>
      <c r="R127" s="181">
        <f t="shared" si="72"/>
        <v>5000</v>
      </c>
      <c r="S127" s="181">
        <f t="shared" si="77"/>
        <v>6200</v>
      </c>
      <c r="T127" s="181">
        <f t="shared" si="78"/>
        <v>7400</v>
      </c>
      <c r="U127" s="181">
        <f t="shared" si="73"/>
        <v>6400</v>
      </c>
      <c r="V127" s="181">
        <f t="shared" si="74"/>
        <v>7600</v>
      </c>
      <c r="W127" s="181">
        <f t="shared" si="79"/>
        <v>8800</v>
      </c>
      <c r="X127" s="181">
        <f t="shared" si="80"/>
        <v>9000</v>
      </c>
      <c r="Y127" s="181">
        <f t="shared" si="81"/>
        <v>10200</v>
      </c>
      <c r="Z127" s="181">
        <f t="shared" si="82"/>
        <v>11400</v>
      </c>
      <c r="AA127" s="181">
        <f t="shared" si="83"/>
        <v>11400</v>
      </c>
      <c r="AB127" s="181">
        <f t="shared" si="84"/>
        <v>12600</v>
      </c>
      <c r="AC127" s="181">
        <f t="shared" si="85"/>
        <v>13800</v>
      </c>
      <c r="AD127" s="181">
        <f t="shared" si="86"/>
        <v>1200</v>
      </c>
    </row>
    <row r="128" spans="1:30" ht="24" x14ac:dyDescent="0.15">
      <c r="A128" s="576"/>
      <c r="B128" s="178" t="s">
        <v>410</v>
      </c>
      <c r="C128" s="190" t="s">
        <v>297</v>
      </c>
      <c r="D128" s="194">
        <f t="shared" si="87"/>
        <v>1400</v>
      </c>
      <c r="E128" s="194">
        <f t="shared" si="87"/>
        <v>1800</v>
      </c>
      <c r="F128" s="194">
        <f t="shared" si="87"/>
        <v>2400</v>
      </c>
      <c r="G128" s="194">
        <f t="shared" si="87"/>
        <v>2800</v>
      </c>
      <c r="H128" s="194">
        <f t="shared" si="87"/>
        <v>600</v>
      </c>
      <c r="J128" s="576"/>
      <c r="K128" s="178" t="s">
        <v>410</v>
      </c>
      <c r="L128" s="181">
        <f t="shared" si="76"/>
        <v>1400</v>
      </c>
      <c r="M128" s="181">
        <f t="shared" si="67"/>
        <v>2000</v>
      </c>
      <c r="N128" s="181">
        <f t="shared" si="68"/>
        <v>2600</v>
      </c>
      <c r="O128" s="181">
        <f t="shared" si="69"/>
        <v>1800</v>
      </c>
      <c r="P128" s="181">
        <f t="shared" si="70"/>
        <v>2400</v>
      </c>
      <c r="Q128" s="181">
        <f t="shared" si="71"/>
        <v>3000</v>
      </c>
      <c r="R128" s="181">
        <f t="shared" si="72"/>
        <v>2400</v>
      </c>
      <c r="S128" s="181">
        <f t="shared" si="77"/>
        <v>3000</v>
      </c>
      <c r="T128" s="181">
        <f t="shared" si="78"/>
        <v>3600</v>
      </c>
      <c r="U128" s="181">
        <f t="shared" si="73"/>
        <v>2800</v>
      </c>
      <c r="V128" s="181">
        <f t="shared" si="74"/>
        <v>3400</v>
      </c>
      <c r="W128" s="181">
        <f t="shared" si="79"/>
        <v>4000</v>
      </c>
      <c r="X128" s="181">
        <f t="shared" si="80"/>
        <v>4200</v>
      </c>
      <c r="Y128" s="181">
        <f t="shared" si="81"/>
        <v>4800</v>
      </c>
      <c r="Z128" s="181">
        <f t="shared" si="82"/>
        <v>5400</v>
      </c>
      <c r="AA128" s="181">
        <f t="shared" si="83"/>
        <v>5200</v>
      </c>
      <c r="AB128" s="181">
        <f t="shared" si="84"/>
        <v>5800</v>
      </c>
      <c r="AC128" s="181">
        <f t="shared" si="85"/>
        <v>6400</v>
      </c>
      <c r="AD128" s="181">
        <f t="shared" si="86"/>
        <v>600</v>
      </c>
    </row>
    <row r="129" spans="1:30" x14ac:dyDescent="0.15">
      <c r="A129" s="576"/>
      <c r="B129" s="178" t="s">
        <v>411</v>
      </c>
      <c r="C129" s="190" t="s">
        <v>289</v>
      </c>
      <c r="D129" s="194">
        <f t="shared" ref="D129:H140" si="88">D59*2</f>
        <v>0</v>
      </c>
      <c r="E129" s="194">
        <f t="shared" si="88"/>
        <v>0</v>
      </c>
      <c r="F129" s="194">
        <f t="shared" si="88"/>
        <v>0</v>
      </c>
      <c r="G129" s="194">
        <f t="shared" si="88"/>
        <v>0</v>
      </c>
      <c r="H129" s="194">
        <f t="shared" si="88"/>
        <v>0</v>
      </c>
      <c r="J129" s="576"/>
      <c r="K129" s="178" t="s">
        <v>411</v>
      </c>
      <c r="L129" s="181">
        <f t="shared" si="76"/>
        <v>0</v>
      </c>
      <c r="M129" s="181">
        <f t="shared" si="67"/>
        <v>0</v>
      </c>
      <c r="N129" s="181">
        <f t="shared" si="68"/>
        <v>0</v>
      </c>
      <c r="O129" s="181">
        <f t="shared" si="69"/>
        <v>0</v>
      </c>
      <c r="P129" s="181">
        <f t="shared" si="70"/>
        <v>0</v>
      </c>
      <c r="Q129" s="181">
        <f t="shared" si="71"/>
        <v>0</v>
      </c>
      <c r="R129" s="181">
        <f t="shared" si="72"/>
        <v>0</v>
      </c>
      <c r="S129" s="181">
        <f t="shared" si="77"/>
        <v>0</v>
      </c>
      <c r="T129" s="181">
        <f t="shared" si="78"/>
        <v>0</v>
      </c>
      <c r="U129" s="181">
        <f t="shared" si="73"/>
        <v>0</v>
      </c>
      <c r="V129" s="181">
        <f t="shared" si="74"/>
        <v>0</v>
      </c>
      <c r="W129" s="181">
        <f t="shared" si="79"/>
        <v>0</v>
      </c>
      <c r="X129" s="181">
        <f t="shared" si="80"/>
        <v>0</v>
      </c>
      <c r="Y129" s="181">
        <f t="shared" si="81"/>
        <v>0</v>
      </c>
      <c r="Z129" s="181">
        <f t="shared" si="82"/>
        <v>0</v>
      </c>
      <c r="AA129" s="181">
        <f t="shared" si="83"/>
        <v>0</v>
      </c>
      <c r="AB129" s="181">
        <f t="shared" si="84"/>
        <v>0</v>
      </c>
      <c r="AC129" s="181">
        <f t="shared" si="85"/>
        <v>0</v>
      </c>
      <c r="AD129" s="181">
        <f t="shared" si="86"/>
        <v>0</v>
      </c>
    </row>
    <row r="130" spans="1:30" x14ac:dyDescent="0.15">
      <c r="A130" s="576">
        <v>4</v>
      </c>
      <c r="B130" s="178" t="s">
        <v>412</v>
      </c>
      <c r="C130" s="179" t="s">
        <v>285</v>
      </c>
      <c r="D130" s="194">
        <f t="shared" si="88"/>
        <v>1600</v>
      </c>
      <c r="E130" s="194">
        <f t="shared" si="88"/>
        <v>2000</v>
      </c>
      <c r="F130" s="194">
        <f t="shared" si="88"/>
        <v>3200</v>
      </c>
      <c r="G130" s="194">
        <f t="shared" si="88"/>
        <v>3200</v>
      </c>
      <c r="H130" s="194">
        <f t="shared" si="88"/>
        <v>800</v>
      </c>
      <c r="J130" s="576">
        <v>4</v>
      </c>
      <c r="K130" s="178" t="s">
        <v>412</v>
      </c>
      <c r="L130" s="181">
        <f t="shared" si="76"/>
        <v>1600</v>
      </c>
      <c r="M130" s="181">
        <f t="shared" si="67"/>
        <v>2400</v>
      </c>
      <c r="N130" s="181">
        <f t="shared" si="68"/>
        <v>3200</v>
      </c>
      <c r="O130" s="181">
        <f t="shared" si="69"/>
        <v>2000</v>
      </c>
      <c r="P130" s="181">
        <f t="shared" si="70"/>
        <v>2800</v>
      </c>
      <c r="Q130" s="181">
        <f t="shared" si="71"/>
        <v>3600</v>
      </c>
      <c r="R130" s="181">
        <f t="shared" si="72"/>
        <v>3200</v>
      </c>
      <c r="S130" s="181">
        <f t="shared" si="77"/>
        <v>4000</v>
      </c>
      <c r="T130" s="181">
        <f t="shared" si="78"/>
        <v>4800</v>
      </c>
      <c r="U130" s="181">
        <f t="shared" si="73"/>
        <v>3200</v>
      </c>
      <c r="V130" s="181">
        <f t="shared" si="74"/>
        <v>4000</v>
      </c>
      <c r="W130" s="181">
        <f t="shared" si="79"/>
        <v>4800</v>
      </c>
      <c r="X130" s="181">
        <f t="shared" si="80"/>
        <v>5200</v>
      </c>
      <c r="Y130" s="181">
        <f t="shared" si="81"/>
        <v>6000</v>
      </c>
      <c r="Z130" s="181">
        <f t="shared" si="82"/>
        <v>6800</v>
      </c>
      <c r="AA130" s="181">
        <f t="shared" si="83"/>
        <v>6400</v>
      </c>
      <c r="AB130" s="181">
        <f t="shared" si="84"/>
        <v>7200</v>
      </c>
      <c r="AC130" s="181">
        <f t="shared" si="85"/>
        <v>8000</v>
      </c>
      <c r="AD130" s="181">
        <f t="shared" si="86"/>
        <v>800</v>
      </c>
    </row>
    <row r="131" spans="1:30" x14ac:dyDescent="0.15">
      <c r="A131" s="576"/>
      <c r="B131" s="178" t="s">
        <v>413</v>
      </c>
      <c r="C131" s="179" t="s">
        <v>285</v>
      </c>
      <c r="D131" s="194">
        <f t="shared" si="88"/>
        <v>1600</v>
      </c>
      <c r="E131" s="194">
        <f t="shared" si="88"/>
        <v>2000</v>
      </c>
      <c r="F131" s="194">
        <f t="shared" si="88"/>
        <v>3200</v>
      </c>
      <c r="G131" s="194">
        <f t="shared" si="88"/>
        <v>3200</v>
      </c>
      <c r="H131" s="194">
        <f t="shared" si="88"/>
        <v>800</v>
      </c>
      <c r="J131" s="576"/>
      <c r="K131" s="178" t="s">
        <v>413</v>
      </c>
      <c r="L131" s="181">
        <f t="shared" si="76"/>
        <v>1600</v>
      </c>
      <c r="M131" s="181">
        <f t="shared" si="67"/>
        <v>2400</v>
      </c>
      <c r="N131" s="181">
        <f t="shared" si="68"/>
        <v>3200</v>
      </c>
      <c r="O131" s="181">
        <f t="shared" si="69"/>
        <v>2000</v>
      </c>
      <c r="P131" s="181">
        <f t="shared" si="70"/>
        <v>2800</v>
      </c>
      <c r="Q131" s="181">
        <f t="shared" si="71"/>
        <v>3600</v>
      </c>
      <c r="R131" s="181">
        <f t="shared" si="72"/>
        <v>3200</v>
      </c>
      <c r="S131" s="181">
        <f t="shared" si="77"/>
        <v>4000</v>
      </c>
      <c r="T131" s="181">
        <f t="shared" si="78"/>
        <v>4800</v>
      </c>
      <c r="U131" s="181">
        <f t="shared" si="73"/>
        <v>3200</v>
      </c>
      <c r="V131" s="181">
        <f t="shared" si="74"/>
        <v>4000</v>
      </c>
      <c r="W131" s="181">
        <f t="shared" si="79"/>
        <v>4800</v>
      </c>
      <c r="X131" s="181">
        <f t="shared" si="80"/>
        <v>5200</v>
      </c>
      <c r="Y131" s="181">
        <f t="shared" si="81"/>
        <v>6000</v>
      </c>
      <c r="Z131" s="181">
        <f t="shared" si="82"/>
        <v>6800</v>
      </c>
      <c r="AA131" s="181">
        <f t="shared" si="83"/>
        <v>6400</v>
      </c>
      <c r="AB131" s="181">
        <f t="shared" si="84"/>
        <v>7200</v>
      </c>
      <c r="AC131" s="181">
        <f t="shared" si="85"/>
        <v>8000</v>
      </c>
      <c r="AD131" s="181">
        <f t="shared" si="86"/>
        <v>800</v>
      </c>
    </row>
    <row r="132" spans="1:30" ht="24" x14ac:dyDescent="0.15">
      <c r="A132" s="576"/>
      <c r="B132" s="178" t="s">
        <v>414</v>
      </c>
      <c r="C132" s="190" t="s">
        <v>298</v>
      </c>
      <c r="D132" s="194">
        <f t="shared" si="88"/>
        <v>3200</v>
      </c>
      <c r="E132" s="194">
        <f t="shared" si="88"/>
        <v>4000</v>
      </c>
      <c r="F132" s="194">
        <f t="shared" si="88"/>
        <v>6400</v>
      </c>
      <c r="G132" s="194">
        <f t="shared" si="88"/>
        <v>6400</v>
      </c>
      <c r="H132" s="194">
        <f t="shared" si="88"/>
        <v>1600</v>
      </c>
      <c r="J132" s="576"/>
      <c r="K132" s="178" t="s">
        <v>414</v>
      </c>
      <c r="L132" s="181">
        <f t="shared" si="76"/>
        <v>3200</v>
      </c>
      <c r="M132" s="181">
        <f t="shared" si="67"/>
        <v>4800</v>
      </c>
      <c r="N132" s="181">
        <f t="shared" si="68"/>
        <v>6400</v>
      </c>
      <c r="O132" s="181">
        <f t="shared" si="69"/>
        <v>4000</v>
      </c>
      <c r="P132" s="181">
        <f t="shared" si="70"/>
        <v>5600</v>
      </c>
      <c r="Q132" s="181">
        <f t="shared" si="71"/>
        <v>7200</v>
      </c>
      <c r="R132" s="181">
        <f t="shared" si="72"/>
        <v>6400</v>
      </c>
      <c r="S132" s="181">
        <f t="shared" si="77"/>
        <v>8000</v>
      </c>
      <c r="T132" s="181">
        <f t="shared" si="78"/>
        <v>9600</v>
      </c>
      <c r="U132" s="181">
        <f t="shared" si="73"/>
        <v>6400</v>
      </c>
      <c r="V132" s="181">
        <f t="shared" si="74"/>
        <v>8000</v>
      </c>
      <c r="W132" s="181">
        <f t="shared" si="79"/>
        <v>9600</v>
      </c>
      <c r="X132" s="181">
        <f t="shared" si="80"/>
        <v>10400</v>
      </c>
      <c r="Y132" s="181">
        <f t="shared" si="81"/>
        <v>12000</v>
      </c>
      <c r="Z132" s="181">
        <f t="shared" si="82"/>
        <v>13600</v>
      </c>
      <c r="AA132" s="181">
        <f t="shared" si="83"/>
        <v>12800</v>
      </c>
      <c r="AB132" s="181">
        <f t="shared" si="84"/>
        <v>14400</v>
      </c>
      <c r="AC132" s="181">
        <f t="shared" si="85"/>
        <v>16000</v>
      </c>
      <c r="AD132" s="181">
        <f t="shared" si="86"/>
        <v>1600</v>
      </c>
    </row>
    <row r="133" spans="1:30" x14ac:dyDescent="0.15">
      <c r="A133" s="576"/>
      <c r="B133" s="178" t="s">
        <v>415</v>
      </c>
      <c r="C133" s="179" t="s">
        <v>84</v>
      </c>
      <c r="D133" s="194">
        <f t="shared" si="88"/>
        <v>0</v>
      </c>
      <c r="E133" s="194">
        <f t="shared" si="88"/>
        <v>0</v>
      </c>
      <c r="F133" s="194">
        <f t="shared" si="88"/>
        <v>0</v>
      </c>
      <c r="G133" s="194">
        <f t="shared" si="88"/>
        <v>0</v>
      </c>
      <c r="H133" s="194">
        <f t="shared" si="88"/>
        <v>0</v>
      </c>
      <c r="J133" s="576"/>
      <c r="K133" s="178" t="s">
        <v>415</v>
      </c>
      <c r="L133" s="181">
        <f t="shared" si="76"/>
        <v>0</v>
      </c>
      <c r="M133" s="181">
        <f t="shared" si="67"/>
        <v>0</v>
      </c>
      <c r="N133" s="181">
        <f t="shared" si="68"/>
        <v>0</v>
      </c>
      <c r="O133" s="181">
        <f t="shared" si="69"/>
        <v>0</v>
      </c>
      <c r="P133" s="181">
        <f t="shared" si="70"/>
        <v>0</v>
      </c>
      <c r="Q133" s="181">
        <f t="shared" si="71"/>
        <v>0</v>
      </c>
      <c r="R133" s="181">
        <f t="shared" si="72"/>
        <v>0</v>
      </c>
      <c r="S133" s="181">
        <f t="shared" si="77"/>
        <v>0</v>
      </c>
      <c r="T133" s="181">
        <f t="shared" si="78"/>
        <v>0</v>
      </c>
      <c r="U133" s="181">
        <f t="shared" si="73"/>
        <v>0</v>
      </c>
      <c r="V133" s="181">
        <f t="shared" si="74"/>
        <v>0</v>
      </c>
      <c r="W133" s="181">
        <f t="shared" si="79"/>
        <v>0</v>
      </c>
      <c r="X133" s="181">
        <f t="shared" si="80"/>
        <v>0</v>
      </c>
      <c r="Y133" s="181">
        <f t="shared" si="81"/>
        <v>0</v>
      </c>
      <c r="Z133" s="181">
        <f t="shared" si="82"/>
        <v>0</v>
      </c>
      <c r="AA133" s="181">
        <f t="shared" si="83"/>
        <v>0</v>
      </c>
      <c r="AB133" s="181">
        <f t="shared" si="84"/>
        <v>0</v>
      </c>
      <c r="AC133" s="181">
        <f t="shared" si="85"/>
        <v>0</v>
      </c>
      <c r="AD133" s="181">
        <f t="shared" si="86"/>
        <v>0</v>
      </c>
    </row>
    <row r="134" spans="1:30" x14ac:dyDescent="0.15">
      <c r="A134" s="576"/>
      <c r="B134" s="178" t="s">
        <v>416</v>
      </c>
      <c r="C134" s="179" t="s">
        <v>299</v>
      </c>
      <c r="D134" s="194">
        <f t="shared" si="88"/>
        <v>0</v>
      </c>
      <c r="E134" s="194">
        <f t="shared" si="88"/>
        <v>0</v>
      </c>
      <c r="F134" s="194">
        <f t="shared" si="88"/>
        <v>0</v>
      </c>
      <c r="G134" s="194">
        <f t="shared" si="88"/>
        <v>0</v>
      </c>
      <c r="H134" s="194">
        <f t="shared" si="88"/>
        <v>0</v>
      </c>
      <c r="J134" s="576"/>
      <c r="K134" s="178" t="s">
        <v>416</v>
      </c>
      <c r="L134" s="181">
        <f t="shared" si="76"/>
        <v>0</v>
      </c>
      <c r="M134" s="181">
        <f t="shared" si="67"/>
        <v>0</v>
      </c>
      <c r="N134" s="181">
        <f t="shared" si="68"/>
        <v>0</v>
      </c>
      <c r="O134" s="181">
        <f t="shared" si="69"/>
        <v>0</v>
      </c>
      <c r="P134" s="181">
        <f t="shared" si="70"/>
        <v>0</v>
      </c>
      <c r="Q134" s="181">
        <f t="shared" si="71"/>
        <v>0</v>
      </c>
      <c r="R134" s="181">
        <f t="shared" si="72"/>
        <v>0</v>
      </c>
      <c r="S134" s="181">
        <f t="shared" si="77"/>
        <v>0</v>
      </c>
      <c r="T134" s="181">
        <f t="shared" si="78"/>
        <v>0</v>
      </c>
      <c r="U134" s="181">
        <f t="shared" si="73"/>
        <v>0</v>
      </c>
      <c r="V134" s="181">
        <f t="shared" si="74"/>
        <v>0</v>
      </c>
      <c r="W134" s="181">
        <f t="shared" si="79"/>
        <v>0</v>
      </c>
      <c r="X134" s="181">
        <f t="shared" si="80"/>
        <v>0</v>
      </c>
      <c r="Y134" s="181">
        <f t="shared" si="81"/>
        <v>0</v>
      </c>
      <c r="Z134" s="181">
        <f t="shared" si="82"/>
        <v>0</v>
      </c>
      <c r="AA134" s="181">
        <f t="shared" si="83"/>
        <v>0</v>
      </c>
      <c r="AB134" s="181">
        <f t="shared" si="84"/>
        <v>0</v>
      </c>
      <c r="AC134" s="181">
        <f t="shared" si="85"/>
        <v>0</v>
      </c>
      <c r="AD134" s="181">
        <f t="shared" si="86"/>
        <v>0</v>
      </c>
    </row>
    <row r="135" spans="1:30" x14ac:dyDescent="0.15">
      <c r="A135" s="576"/>
      <c r="B135" s="178" t="s">
        <v>417</v>
      </c>
      <c r="C135" s="179" t="s">
        <v>300</v>
      </c>
      <c r="D135" s="194">
        <f t="shared" si="88"/>
        <v>0</v>
      </c>
      <c r="E135" s="194">
        <f t="shared" si="88"/>
        <v>0</v>
      </c>
      <c r="F135" s="194">
        <f t="shared" si="88"/>
        <v>0</v>
      </c>
      <c r="G135" s="194">
        <f t="shared" si="88"/>
        <v>0</v>
      </c>
      <c r="H135" s="194">
        <f t="shared" si="88"/>
        <v>0</v>
      </c>
      <c r="J135" s="576"/>
      <c r="K135" s="178" t="s">
        <v>417</v>
      </c>
      <c r="L135" s="181">
        <f t="shared" si="76"/>
        <v>0</v>
      </c>
      <c r="M135" s="181">
        <f t="shared" si="67"/>
        <v>0</v>
      </c>
      <c r="N135" s="181">
        <f t="shared" si="68"/>
        <v>0</v>
      </c>
      <c r="O135" s="181">
        <f t="shared" si="69"/>
        <v>0</v>
      </c>
      <c r="P135" s="181">
        <f t="shared" si="70"/>
        <v>0</v>
      </c>
      <c r="Q135" s="181">
        <f t="shared" si="71"/>
        <v>0</v>
      </c>
      <c r="R135" s="181">
        <f t="shared" si="72"/>
        <v>0</v>
      </c>
      <c r="S135" s="181">
        <f t="shared" si="77"/>
        <v>0</v>
      </c>
      <c r="T135" s="181">
        <f t="shared" si="78"/>
        <v>0</v>
      </c>
      <c r="U135" s="181">
        <f t="shared" si="73"/>
        <v>0</v>
      </c>
      <c r="V135" s="181">
        <f t="shared" si="74"/>
        <v>0</v>
      </c>
      <c r="W135" s="181">
        <f t="shared" si="79"/>
        <v>0</v>
      </c>
      <c r="X135" s="181">
        <f t="shared" si="80"/>
        <v>0</v>
      </c>
      <c r="Y135" s="181">
        <f t="shared" si="81"/>
        <v>0</v>
      </c>
      <c r="Z135" s="181">
        <f t="shared" si="82"/>
        <v>0</v>
      </c>
      <c r="AA135" s="181">
        <f t="shared" si="83"/>
        <v>0</v>
      </c>
      <c r="AB135" s="181">
        <f t="shared" si="84"/>
        <v>0</v>
      </c>
      <c r="AC135" s="181">
        <f t="shared" si="85"/>
        <v>0</v>
      </c>
      <c r="AD135" s="181">
        <f t="shared" si="86"/>
        <v>0</v>
      </c>
    </row>
    <row r="136" spans="1:30" x14ac:dyDescent="0.15">
      <c r="A136" s="576"/>
      <c r="B136" s="178" t="s">
        <v>418</v>
      </c>
      <c r="C136" s="179" t="s">
        <v>301</v>
      </c>
      <c r="D136" s="194">
        <f t="shared" si="88"/>
        <v>2400</v>
      </c>
      <c r="E136" s="194">
        <f t="shared" si="88"/>
        <v>3000</v>
      </c>
      <c r="F136" s="194">
        <f t="shared" si="88"/>
        <v>4000</v>
      </c>
      <c r="G136" s="194">
        <f t="shared" si="88"/>
        <v>5000</v>
      </c>
      <c r="H136" s="194">
        <f t="shared" si="88"/>
        <v>1000</v>
      </c>
      <c r="J136" s="576"/>
      <c r="K136" s="178" t="s">
        <v>418</v>
      </c>
      <c r="L136" s="181">
        <f t="shared" si="76"/>
        <v>2400</v>
      </c>
      <c r="M136" s="181">
        <f t="shared" si="67"/>
        <v>3400</v>
      </c>
      <c r="N136" s="181">
        <f t="shared" si="68"/>
        <v>4400</v>
      </c>
      <c r="O136" s="181">
        <f t="shared" si="69"/>
        <v>3000</v>
      </c>
      <c r="P136" s="181">
        <f t="shared" si="70"/>
        <v>4000</v>
      </c>
      <c r="Q136" s="181">
        <f t="shared" si="71"/>
        <v>5000</v>
      </c>
      <c r="R136" s="181">
        <f t="shared" si="72"/>
        <v>4000</v>
      </c>
      <c r="S136" s="181">
        <f t="shared" si="77"/>
        <v>5000</v>
      </c>
      <c r="T136" s="181">
        <f t="shared" si="78"/>
        <v>6000</v>
      </c>
      <c r="U136" s="181">
        <f t="shared" si="73"/>
        <v>5000</v>
      </c>
      <c r="V136" s="181">
        <f t="shared" si="74"/>
        <v>6000</v>
      </c>
      <c r="W136" s="181">
        <f t="shared" si="79"/>
        <v>7000</v>
      </c>
      <c r="X136" s="181">
        <f t="shared" si="80"/>
        <v>7000</v>
      </c>
      <c r="Y136" s="181">
        <f t="shared" si="81"/>
        <v>8000</v>
      </c>
      <c r="Z136" s="181">
        <f t="shared" si="82"/>
        <v>9000</v>
      </c>
      <c r="AA136" s="181">
        <f t="shared" si="83"/>
        <v>9000</v>
      </c>
      <c r="AB136" s="181">
        <f t="shared" si="84"/>
        <v>10000</v>
      </c>
      <c r="AC136" s="181">
        <f t="shared" si="85"/>
        <v>11000</v>
      </c>
      <c r="AD136" s="181">
        <f t="shared" si="86"/>
        <v>1000</v>
      </c>
    </row>
    <row r="137" spans="1:30" ht="24" x14ac:dyDescent="0.15">
      <c r="A137" s="576"/>
      <c r="B137" s="178" t="s">
        <v>419</v>
      </c>
      <c r="C137" s="190" t="s">
        <v>302</v>
      </c>
      <c r="D137" s="194">
        <f t="shared" si="88"/>
        <v>1000</v>
      </c>
      <c r="E137" s="194">
        <f t="shared" si="88"/>
        <v>1200</v>
      </c>
      <c r="F137" s="194">
        <f t="shared" si="88"/>
        <v>1600</v>
      </c>
      <c r="G137" s="194">
        <f t="shared" si="88"/>
        <v>2000</v>
      </c>
      <c r="H137" s="194">
        <f t="shared" si="88"/>
        <v>400</v>
      </c>
      <c r="J137" s="576"/>
      <c r="K137" s="178" t="s">
        <v>419</v>
      </c>
      <c r="L137" s="181">
        <f t="shared" si="76"/>
        <v>1000</v>
      </c>
      <c r="M137" s="181">
        <f t="shared" si="67"/>
        <v>1400</v>
      </c>
      <c r="N137" s="181">
        <f t="shared" si="68"/>
        <v>1800</v>
      </c>
      <c r="O137" s="181">
        <f t="shared" si="69"/>
        <v>1200</v>
      </c>
      <c r="P137" s="181">
        <f t="shared" si="70"/>
        <v>1600</v>
      </c>
      <c r="Q137" s="181">
        <f t="shared" si="71"/>
        <v>2000</v>
      </c>
      <c r="R137" s="181">
        <f t="shared" si="72"/>
        <v>1600</v>
      </c>
      <c r="S137" s="181">
        <f t="shared" si="77"/>
        <v>2000</v>
      </c>
      <c r="T137" s="181">
        <f t="shared" si="78"/>
        <v>2400</v>
      </c>
      <c r="U137" s="181">
        <f t="shared" si="73"/>
        <v>2000</v>
      </c>
      <c r="V137" s="181">
        <f t="shared" si="74"/>
        <v>2400</v>
      </c>
      <c r="W137" s="181">
        <f t="shared" si="79"/>
        <v>2800</v>
      </c>
      <c r="X137" s="181">
        <f t="shared" si="80"/>
        <v>2800</v>
      </c>
      <c r="Y137" s="181">
        <f t="shared" si="81"/>
        <v>3200</v>
      </c>
      <c r="Z137" s="181">
        <f t="shared" si="82"/>
        <v>3600</v>
      </c>
      <c r="AA137" s="181">
        <f t="shared" si="83"/>
        <v>3600</v>
      </c>
      <c r="AB137" s="181">
        <f t="shared" si="84"/>
        <v>4000</v>
      </c>
      <c r="AC137" s="181">
        <f t="shared" si="85"/>
        <v>4400</v>
      </c>
      <c r="AD137" s="181">
        <f t="shared" si="86"/>
        <v>400</v>
      </c>
    </row>
    <row r="138" spans="1:30" ht="24" x14ac:dyDescent="0.15">
      <c r="A138" s="576"/>
      <c r="B138" s="178" t="s">
        <v>420</v>
      </c>
      <c r="C138" s="190" t="s">
        <v>303</v>
      </c>
      <c r="D138" s="194">
        <f t="shared" si="88"/>
        <v>1000</v>
      </c>
      <c r="E138" s="194">
        <f t="shared" si="88"/>
        <v>1200</v>
      </c>
      <c r="F138" s="194">
        <f t="shared" si="88"/>
        <v>1600</v>
      </c>
      <c r="G138" s="194">
        <f t="shared" si="88"/>
        <v>2000</v>
      </c>
      <c r="H138" s="194">
        <f t="shared" si="88"/>
        <v>400</v>
      </c>
      <c r="J138" s="576"/>
      <c r="K138" s="178" t="s">
        <v>420</v>
      </c>
      <c r="L138" s="181">
        <f t="shared" si="76"/>
        <v>1000</v>
      </c>
      <c r="M138" s="181">
        <f t="shared" si="67"/>
        <v>1400</v>
      </c>
      <c r="N138" s="181">
        <f t="shared" si="68"/>
        <v>1800</v>
      </c>
      <c r="O138" s="181">
        <f t="shared" si="69"/>
        <v>1200</v>
      </c>
      <c r="P138" s="181">
        <f t="shared" si="70"/>
        <v>1600</v>
      </c>
      <c r="Q138" s="181">
        <f t="shared" si="71"/>
        <v>2000</v>
      </c>
      <c r="R138" s="181">
        <f t="shared" si="72"/>
        <v>1600</v>
      </c>
      <c r="S138" s="181">
        <f t="shared" si="77"/>
        <v>2000</v>
      </c>
      <c r="T138" s="181">
        <f t="shared" si="78"/>
        <v>2400</v>
      </c>
      <c r="U138" s="181">
        <f t="shared" si="73"/>
        <v>2000</v>
      </c>
      <c r="V138" s="181">
        <f t="shared" si="74"/>
        <v>2400</v>
      </c>
      <c r="W138" s="181">
        <f t="shared" si="79"/>
        <v>2800</v>
      </c>
      <c r="X138" s="181">
        <f t="shared" si="80"/>
        <v>2800</v>
      </c>
      <c r="Y138" s="181">
        <f t="shared" si="81"/>
        <v>3200</v>
      </c>
      <c r="Z138" s="181">
        <f t="shared" si="82"/>
        <v>3600</v>
      </c>
      <c r="AA138" s="181">
        <f t="shared" si="83"/>
        <v>3600</v>
      </c>
      <c r="AB138" s="181">
        <f t="shared" si="84"/>
        <v>4000</v>
      </c>
      <c r="AC138" s="181">
        <f t="shared" si="85"/>
        <v>4400</v>
      </c>
      <c r="AD138" s="181">
        <f t="shared" si="86"/>
        <v>400</v>
      </c>
    </row>
    <row r="139" spans="1:30" ht="24" x14ac:dyDescent="0.15">
      <c r="A139" s="576"/>
      <c r="B139" s="178" t="s">
        <v>421</v>
      </c>
      <c r="C139" s="190" t="s">
        <v>302</v>
      </c>
      <c r="D139" s="194">
        <f t="shared" si="88"/>
        <v>1000</v>
      </c>
      <c r="E139" s="194">
        <f t="shared" si="88"/>
        <v>1200</v>
      </c>
      <c r="F139" s="194">
        <f t="shared" si="88"/>
        <v>1600</v>
      </c>
      <c r="G139" s="194">
        <f t="shared" si="88"/>
        <v>2000</v>
      </c>
      <c r="H139" s="194">
        <f t="shared" si="88"/>
        <v>400</v>
      </c>
      <c r="J139" s="576"/>
      <c r="K139" s="178" t="s">
        <v>421</v>
      </c>
      <c r="L139" s="181">
        <f t="shared" si="76"/>
        <v>1000</v>
      </c>
      <c r="M139" s="181">
        <f t="shared" si="67"/>
        <v>1400</v>
      </c>
      <c r="N139" s="181">
        <f t="shared" si="68"/>
        <v>1800</v>
      </c>
      <c r="O139" s="181">
        <f t="shared" si="69"/>
        <v>1200</v>
      </c>
      <c r="P139" s="181">
        <f t="shared" si="70"/>
        <v>1600</v>
      </c>
      <c r="Q139" s="181">
        <f t="shared" si="71"/>
        <v>2000</v>
      </c>
      <c r="R139" s="181">
        <f t="shared" si="72"/>
        <v>1600</v>
      </c>
      <c r="S139" s="181">
        <f t="shared" si="77"/>
        <v>2000</v>
      </c>
      <c r="T139" s="181">
        <f t="shared" si="78"/>
        <v>2400</v>
      </c>
      <c r="U139" s="181">
        <f t="shared" si="73"/>
        <v>2000</v>
      </c>
      <c r="V139" s="181">
        <f t="shared" si="74"/>
        <v>2400</v>
      </c>
      <c r="W139" s="181">
        <f t="shared" si="79"/>
        <v>2800</v>
      </c>
      <c r="X139" s="181">
        <f t="shared" si="80"/>
        <v>2800</v>
      </c>
      <c r="Y139" s="181">
        <f t="shared" si="81"/>
        <v>3200</v>
      </c>
      <c r="Z139" s="181">
        <f t="shared" si="82"/>
        <v>3600</v>
      </c>
      <c r="AA139" s="181">
        <f t="shared" si="83"/>
        <v>3600</v>
      </c>
      <c r="AB139" s="181">
        <f t="shared" si="84"/>
        <v>4000</v>
      </c>
      <c r="AC139" s="181">
        <f t="shared" si="85"/>
        <v>4400</v>
      </c>
      <c r="AD139" s="181">
        <f t="shared" si="86"/>
        <v>400</v>
      </c>
    </row>
    <row r="140" spans="1:30" x14ac:dyDescent="0.15">
      <c r="A140" s="576"/>
      <c r="B140" s="178" t="s">
        <v>422</v>
      </c>
      <c r="C140" s="179" t="s">
        <v>289</v>
      </c>
      <c r="D140" s="194">
        <f t="shared" si="88"/>
        <v>0</v>
      </c>
      <c r="E140" s="194">
        <f t="shared" si="88"/>
        <v>0</v>
      </c>
      <c r="F140" s="194">
        <f t="shared" si="88"/>
        <v>0</v>
      </c>
      <c r="G140" s="194">
        <f t="shared" si="88"/>
        <v>0</v>
      </c>
      <c r="H140" s="194">
        <f t="shared" si="88"/>
        <v>0</v>
      </c>
      <c r="J140" s="576"/>
      <c r="K140" s="178" t="s">
        <v>422</v>
      </c>
      <c r="L140" s="181">
        <f t="shared" si="76"/>
        <v>0</v>
      </c>
      <c r="M140" s="181">
        <f t="shared" si="67"/>
        <v>0</v>
      </c>
      <c r="N140" s="181">
        <f t="shared" si="68"/>
        <v>0</v>
      </c>
      <c r="O140" s="181">
        <f t="shared" si="69"/>
        <v>0</v>
      </c>
      <c r="P140" s="181">
        <f t="shared" si="70"/>
        <v>0</v>
      </c>
      <c r="Q140" s="181">
        <f t="shared" si="71"/>
        <v>0</v>
      </c>
      <c r="R140" s="181">
        <f t="shared" si="72"/>
        <v>0</v>
      </c>
      <c r="S140" s="181">
        <f t="shared" si="77"/>
        <v>0</v>
      </c>
      <c r="T140" s="181">
        <f>F140+2*H140</f>
        <v>0</v>
      </c>
      <c r="U140" s="181">
        <f t="shared" si="73"/>
        <v>0</v>
      </c>
      <c r="V140" s="181">
        <f t="shared" si="74"/>
        <v>0</v>
      </c>
      <c r="W140" s="181">
        <f t="shared" si="79"/>
        <v>0</v>
      </c>
      <c r="X140" s="181">
        <f t="shared" si="80"/>
        <v>0</v>
      </c>
      <c r="Y140" s="181">
        <f t="shared" si="81"/>
        <v>0</v>
      </c>
      <c r="Z140" s="181">
        <f t="shared" si="82"/>
        <v>0</v>
      </c>
      <c r="AA140" s="181">
        <f t="shared" si="83"/>
        <v>0</v>
      </c>
      <c r="AB140" s="181">
        <f t="shared" si="84"/>
        <v>0</v>
      </c>
      <c r="AC140" s="181">
        <f t="shared" si="85"/>
        <v>0</v>
      </c>
      <c r="AD140" s="181">
        <f t="shared" si="86"/>
        <v>0</v>
      </c>
    </row>
    <row r="141" spans="1:30" x14ac:dyDescent="0.15">
      <c r="A141" s="192"/>
      <c r="B141" s="185"/>
      <c r="C141" s="186"/>
      <c r="D141" s="193"/>
      <c r="E141" s="193"/>
      <c r="F141" s="193"/>
      <c r="G141" s="193"/>
      <c r="H141" s="193"/>
      <c r="J141" s="192"/>
      <c r="K141" s="185"/>
      <c r="L141" s="188"/>
      <c r="M141" s="188"/>
      <c r="N141" s="188"/>
      <c r="O141" s="188"/>
      <c r="P141" s="188"/>
      <c r="Q141" s="188"/>
      <c r="R141" s="188"/>
      <c r="S141" s="188"/>
      <c r="T141" s="188"/>
      <c r="U141" s="188"/>
      <c r="V141" s="188"/>
      <c r="W141" s="188"/>
      <c r="X141" s="188"/>
      <c r="Y141" s="188"/>
      <c r="Z141" s="188"/>
      <c r="AA141" s="188"/>
      <c r="AB141" s="188"/>
      <c r="AC141" s="188"/>
      <c r="AD141" s="188"/>
    </row>
    <row r="142" spans="1:30" x14ac:dyDescent="0.15">
      <c r="D142" s="196"/>
      <c r="E142" s="196"/>
      <c r="F142" s="196"/>
      <c r="G142" s="196"/>
      <c r="H142" s="196"/>
    </row>
    <row r="143" spans="1:30" ht="21" x14ac:dyDescent="0.15">
      <c r="A143" s="177">
        <v>2</v>
      </c>
      <c r="B143" s="178" t="s">
        <v>315</v>
      </c>
      <c r="C143" s="180">
        <v>630</v>
      </c>
    </row>
    <row r="145" spans="2:11" x14ac:dyDescent="0.15">
      <c r="B145" s="195" t="s">
        <v>316</v>
      </c>
    </row>
    <row r="146" spans="2:11" x14ac:dyDescent="0.15">
      <c r="B146" s="171" t="s">
        <v>317</v>
      </c>
      <c r="C146" s="171" t="s">
        <v>318</v>
      </c>
      <c r="K146" s="168"/>
    </row>
    <row r="147" spans="2:11" x14ac:dyDescent="0.15">
      <c r="B147" s="197">
        <v>1</v>
      </c>
      <c r="C147" s="198">
        <f>$C$143*B147</f>
        <v>630</v>
      </c>
    </row>
    <row r="148" spans="2:11" x14ac:dyDescent="0.15">
      <c r="B148" s="197">
        <v>2</v>
      </c>
      <c r="C148" s="198">
        <f t="shared" ref="C148:C160" si="89">$C$143*B148</f>
        <v>1260</v>
      </c>
    </row>
    <row r="149" spans="2:11" x14ac:dyDescent="0.15">
      <c r="B149" s="197">
        <v>3</v>
      </c>
      <c r="C149" s="198">
        <f t="shared" si="89"/>
        <v>1890</v>
      </c>
    </row>
    <row r="150" spans="2:11" x14ac:dyDescent="0.15">
      <c r="B150" s="197">
        <v>4</v>
      </c>
      <c r="C150" s="198">
        <f t="shared" si="89"/>
        <v>2520</v>
      </c>
    </row>
    <row r="151" spans="2:11" x14ac:dyDescent="0.15">
      <c r="B151" s="197">
        <v>5</v>
      </c>
      <c r="C151" s="198">
        <f t="shared" si="89"/>
        <v>3150</v>
      </c>
    </row>
    <row r="152" spans="2:11" x14ac:dyDescent="0.15">
      <c r="B152" s="197">
        <v>6</v>
      </c>
      <c r="C152" s="198">
        <f t="shared" si="89"/>
        <v>3780</v>
      </c>
    </row>
    <row r="153" spans="2:11" x14ac:dyDescent="0.15">
      <c r="B153" s="197">
        <v>7</v>
      </c>
      <c r="C153" s="198">
        <f t="shared" si="89"/>
        <v>4410</v>
      </c>
    </row>
    <row r="154" spans="2:11" x14ac:dyDescent="0.15">
      <c r="B154" s="197">
        <v>8</v>
      </c>
      <c r="C154" s="198">
        <f t="shared" si="89"/>
        <v>5040</v>
      </c>
    </row>
    <row r="155" spans="2:11" x14ac:dyDescent="0.15">
      <c r="B155" s="197">
        <v>9</v>
      </c>
      <c r="C155" s="198">
        <f>$C$143*B155</f>
        <v>5670</v>
      </c>
    </row>
    <row r="156" spans="2:11" x14ac:dyDescent="0.15">
      <c r="B156" s="197">
        <v>10</v>
      </c>
      <c r="C156" s="198">
        <f t="shared" si="89"/>
        <v>6300</v>
      </c>
    </row>
    <row r="157" spans="2:11" x14ac:dyDescent="0.15">
      <c r="B157" s="197">
        <v>11</v>
      </c>
      <c r="C157" s="198">
        <f t="shared" si="89"/>
        <v>6930</v>
      </c>
    </row>
    <row r="158" spans="2:11" x14ac:dyDescent="0.15">
      <c r="B158" s="197">
        <v>12</v>
      </c>
      <c r="C158" s="198">
        <f t="shared" si="89"/>
        <v>7560</v>
      </c>
    </row>
    <row r="159" spans="2:11" x14ac:dyDescent="0.15">
      <c r="B159" s="197">
        <v>13</v>
      </c>
      <c r="C159" s="198">
        <f t="shared" si="89"/>
        <v>8190</v>
      </c>
    </row>
    <row r="160" spans="2:11" x14ac:dyDescent="0.15">
      <c r="B160" s="197">
        <v>14</v>
      </c>
      <c r="C160" s="198">
        <f t="shared" si="89"/>
        <v>8820</v>
      </c>
    </row>
    <row r="162" spans="1:11" s="200" customFormat="1" x14ac:dyDescent="0.15">
      <c r="A162" s="199" t="s">
        <v>319</v>
      </c>
      <c r="B162" s="199"/>
      <c r="K162" s="199"/>
    </row>
    <row r="163" spans="1:11" x14ac:dyDescent="0.15">
      <c r="A163" s="172" t="s">
        <v>271</v>
      </c>
      <c r="B163" s="172" t="s">
        <v>71</v>
      </c>
    </row>
    <row r="164" spans="1:11" x14ac:dyDescent="0.15">
      <c r="A164" s="201" t="s">
        <v>320</v>
      </c>
      <c r="B164" s="178" t="s">
        <v>391</v>
      </c>
    </row>
    <row r="165" spans="1:11" x14ac:dyDescent="0.15">
      <c r="A165" s="201" t="s">
        <v>320</v>
      </c>
      <c r="B165" s="178" t="s">
        <v>392</v>
      </c>
    </row>
    <row r="166" spans="1:11" x14ac:dyDescent="0.15">
      <c r="A166" s="201" t="s">
        <v>320</v>
      </c>
      <c r="B166" s="178" t="s">
        <v>393</v>
      </c>
    </row>
    <row r="167" spans="1:11" ht="17.25" x14ac:dyDescent="0.15">
      <c r="A167" s="201" t="s">
        <v>320</v>
      </c>
      <c r="B167" s="178" t="s">
        <v>394</v>
      </c>
      <c r="D167" s="202"/>
    </row>
    <row r="168" spans="1:11" ht="17.25" x14ac:dyDescent="0.15">
      <c r="A168" s="201" t="s">
        <v>320</v>
      </c>
      <c r="B168" s="178" t="s">
        <v>395</v>
      </c>
      <c r="D168" s="202"/>
    </row>
    <row r="169" spans="1:11" ht="17.25" x14ac:dyDescent="0.15">
      <c r="A169" s="201" t="s">
        <v>320</v>
      </c>
      <c r="B169" s="178" t="s">
        <v>396</v>
      </c>
      <c r="D169" s="202"/>
    </row>
    <row r="170" spans="1:11" ht="17.25" x14ac:dyDescent="0.15">
      <c r="A170" s="201" t="s">
        <v>321</v>
      </c>
      <c r="B170" s="178" t="s">
        <v>397</v>
      </c>
      <c r="D170" s="202"/>
    </row>
    <row r="171" spans="1:11" ht="17.25" x14ac:dyDescent="0.15">
      <c r="A171" s="201" t="s">
        <v>321</v>
      </c>
      <c r="B171" s="178" t="s">
        <v>398</v>
      </c>
      <c r="D171" s="202"/>
    </row>
    <row r="172" spans="1:11" ht="17.25" x14ac:dyDescent="0.15">
      <c r="A172" s="201" t="s">
        <v>321</v>
      </c>
      <c r="B172" s="178" t="s">
        <v>399</v>
      </c>
      <c r="D172" s="202"/>
    </row>
    <row r="173" spans="1:11" ht="17.25" x14ac:dyDescent="0.15">
      <c r="A173" s="201" t="s">
        <v>321</v>
      </c>
      <c r="B173" s="178" t="s">
        <v>400</v>
      </c>
      <c r="D173" s="202"/>
    </row>
    <row r="174" spans="1:11" ht="17.25" x14ac:dyDescent="0.15">
      <c r="A174" s="201" t="s">
        <v>321</v>
      </c>
      <c r="B174" s="178" t="s">
        <v>401</v>
      </c>
      <c r="D174" s="202"/>
    </row>
    <row r="175" spans="1:11" ht="17.25" x14ac:dyDescent="0.15">
      <c r="A175" s="201" t="s">
        <v>321</v>
      </c>
      <c r="B175" s="178" t="s">
        <v>402</v>
      </c>
      <c r="D175" s="202"/>
    </row>
    <row r="176" spans="1:11" ht="17.25" x14ac:dyDescent="0.15">
      <c r="A176" s="201" t="s">
        <v>321</v>
      </c>
      <c r="B176" s="178" t="s">
        <v>403</v>
      </c>
      <c r="D176" s="202"/>
    </row>
    <row r="177" spans="1:4" ht="17.25" x14ac:dyDescent="0.15">
      <c r="A177" s="201" t="s">
        <v>321</v>
      </c>
      <c r="B177" s="178" t="s">
        <v>404</v>
      </c>
      <c r="D177" s="202"/>
    </row>
    <row r="178" spans="1:4" ht="17.25" x14ac:dyDescent="0.15">
      <c r="A178" s="201" t="s">
        <v>321</v>
      </c>
      <c r="B178" s="178" t="s">
        <v>405</v>
      </c>
      <c r="D178" s="202"/>
    </row>
    <row r="179" spans="1:4" ht="17.25" x14ac:dyDescent="0.15">
      <c r="A179" s="201" t="s">
        <v>322</v>
      </c>
      <c r="B179" s="178" t="s">
        <v>406</v>
      </c>
      <c r="D179" s="202"/>
    </row>
    <row r="180" spans="1:4" ht="17.25" x14ac:dyDescent="0.15">
      <c r="A180" s="201" t="s">
        <v>322</v>
      </c>
      <c r="B180" s="178" t="s">
        <v>407</v>
      </c>
      <c r="D180" s="202"/>
    </row>
    <row r="181" spans="1:4" ht="17.25" x14ac:dyDescent="0.15">
      <c r="A181" s="201" t="s">
        <v>322</v>
      </c>
      <c r="B181" s="178" t="s">
        <v>408</v>
      </c>
      <c r="D181" s="202"/>
    </row>
    <row r="182" spans="1:4" ht="17.25" x14ac:dyDescent="0.15">
      <c r="A182" s="201" t="s">
        <v>322</v>
      </c>
      <c r="B182" s="178" t="s">
        <v>409</v>
      </c>
      <c r="D182" s="202"/>
    </row>
    <row r="183" spans="1:4" ht="17.25" x14ac:dyDescent="0.15">
      <c r="A183" s="201" t="s">
        <v>322</v>
      </c>
      <c r="B183" s="178" t="s">
        <v>410</v>
      </c>
      <c r="D183" s="202"/>
    </row>
    <row r="184" spans="1:4" ht="17.25" x14ac:dyDescent="0.15">
      <c r="A184" s="201" t="s">
        <v>322</v>
      </c>
      <c r="B184" s="178" t="s">
        <v>411</v>
      </c>
      <c r="D184" s="202"/>
    </row>
    <row r="185" spans="1:4" ht="17.25" x14ac:dyDescent="0.15">
      <c r="A185" s="201" t="s">
        <v>323</v>
      </c>
      <c r="B185" s="178" t="s">
        <v>412</v>
      </c>
      <c r="D185" s="202"/>
    </row>
    <row r="186" spans="1:4" ht="17.25" x14ac:dyDescent="0.15">
      <c r="A186" s="201" t="s">
        <v>323</v>
      </c>
      <c r="B186" s="178" t="s">
        <v>413</v>
      </c>
      <c r="D186" s="202"/>
    </row>
    <row r="187" spans="1:4" ht="17.25" x14ac:dyDescent="0.15">
      <c r="A187" s="201" t="s">
        <v>323</v>
      </c>
      <c r="B187" s="178" t="s">
        <v>414</v>
      </c>
      <c r="D187" s="202"/>
    </row>
    <row r="188" spans="1:4" ht="17.25" x14ac:dyDescent="0.15">
      <c r="A188" s="201" t="s">
        <v>323</v>
      </c>
      <c r="B188" s="178" t="s">
        <v>415</v>
      </c>
      <c r="D188" s="202"/>
    </row>
    <row r="189" spans="1:4" x14ac:dyDescent="0.15">
      <c r="A189" s="201" t="s">
        <v>323</v>
      </c>
      <c r="B189" s="178" t="s">
        <v>416</v>
      </c>
    </row>
    <row r="190" spans="1:4" x14ac:dyDescent="0.15">
      <c r="A190" s="201" t="s">
        <v>323</v>
      </c>
      <c r="B190" s="178" t="s">
        <v>417</v>
      </c>
    </row>
    <row r="191" spans="1:4" x14ac:dyDescent="0.15">
      <c r="A191" s="201" t="s">
        <v>323</v>
      </c>
      <c r="B191" s="178" t="s">
        <v>418</v>
      </c>
    </row>
    <row r="192" spans="1:4" x14ac:dyDescent="0.15">
      <c r="A192" s="201" t="s">
        <v>323</v>
      </c>
      <c r="B192" s="178" t="s">
        <v>419</v>
      </c>
    </row>
    <row r="193" spans="1:2" x14ac:dyDescent="0.15">
      <c r="A193" s="201" t="s">
        <v>323</v>
      </c>
      <c r="B193" s="178" t="s">
        <v>420</v>
      </c>
    </row>
    <row r="194" spans="1:2" x14ac:dyDescent="0.15">
      <c r="A194" s="201" t="s">
        <v>323</v>
      </c>
      <c r="B194" s="178" t="s">
        <v>421</v>
      </c>
    </row>
    <row r="195" spans="1:2" x14ac:dyDescent="0.15">
      <c r="A195" s="201" t="s">
        <v>323</v>
      </c>
      <c r="B195" s="178" t="s">
        <v>422</v>
      </c>
    </row>
    <row r="197" spans="1:2" x14ac:dyDescent="0.15">
      <c r="B197" s="195" t="s">
        <v>324</v>
      </c>
    </row>
    <row r="198" spans="1:2" x14ac:dyDescent="0.15">
      <c r="B198" s="195" t="s">
        <v>325</v>
      </c>
    </row>
    <row r="199" spans="1:2" x14ac:dyDescent="0.15">
      <c r="B199" s="195" t="s">
        <v>326</v>
      </c>
    </row>
    <row r="200" spans="1:2" x14ac:dyDescent="0.15">
      <c r="B200" s="195" t="s">
        <v>327</v>
      </c>
    </row>
    <row r="201" spans="1:2" x14ac:dyDescent="0.15">
      <c r="B201" s="195" t="s">
        <v>328</v>
      </c>
    </row>
    <row r="202" spans="1:2" x14ac:dyDescent="0.15">
      <c r="B202" s="195" t="s">
        <v>329</v>
      </c>
    </row>
    <row r="203" spans="1:2" x14ac:dyDescent="0.15">
      <c r="B203" s="195" t="s">
        <v>330</v>
      </c>
    </row>
    <row r="204" spans="1:2" x14ac:dyDescent="0.15">
      <c r="B204" s="195" t="s">
        <v>331</v>
      </c>
    </row>
    <row r="205" spans="1:2" x14ac:dyDescent="0.15">
      <c r="B205" s="195" t="s">
        <v>332</v>
      </c>
    </row>
    <row r="206" spans="1:2" x14ac:dyDescent="0.15">
      <c r="B206" s="195" t="s">
        <v>333</v>
      </c>
    </row>
    <row r="207" spans="1:2" x14ac:dyDescent="0.15">
      <c r="B207" s="195" t="s">
        <v>334</v>
      </c>
    </row>
    <row r="208" spans="1:2" x14ac:dyDescent="0.15">
      <c r="B208" s="195" t="s">
        <v>335</v>
      </c>
    </row>
    <row r="209" spans="2:2" x14ac:dyDescent="0.15">
      <c r="B209" s="195" t="s">
        <v>336</v>
      </c>
    </row>
    <row r="210" spans="2:2" x14ac:dyDescent="0.15">
      <c r="B210" s="195" t="s">
        <v>337</v>
      </c>
    </row>
    <row r="211" spans="2:2" x14ac:dyDescent="0.15">
      <c r="B211" s="195" t="s">
        <v>338</v>
      </c>
    </row>
    <row r="212" spans="2:2" x14ac:dyDescent="0.15">
      <c r="B212" s="195" t="s">
        <v>339</v>
      </c>
    </row>
    <row r="213" spans="2:2" x14ac:dyDescent="0.15">
      <c r="B213" s="195" t="s">
        <v>340</v>
      </c>
    </row>
    <row r="214" spans="2:2" x14ac:dyDescent="0.15">
      <c r="B214" s="195" t="s">
        <v>341</v>
      </c>
    </row>
    <row r="215" spans="2:2" x14ac:dyDescent="0.15">
      <c r="B215" s="195" t="s">
        <v>342</v>
      </c>
    </row>
    <row r="216" spans="2:2" x14ac:dyDescent="0.15">
      <c r="B216" s="195" t="s">
        <v>343</v>
      </c>
    </row>
    <row r="217" spans="2:2" x14ac:dyDescent="0.15">
      <c r="B217" s="195" t="s">
        <v>344</v>
      </c>
    </row>
    <row r="218" spans="2:2" x14ac:dyDescent="0.15">
      <c r="B218" s="195" t="s">
        <v>345</v>
      </c>
    </row>
  </sheetData>
  <sheetProtection sheet="1" objects="1" scenarios="1"/>
  <mergeCells count="36">
    <mergeCell ref="A130:A140"/>
    <mergeCell ref="J130:J140"/>
    <mergeCell ref="A107:C107"/>
    <mergeCell ref="A109:A114"/>
    <mergeCell ref="J109:J114"/>
    <mergeCell ref="A115:A123"/>
    <mergeCell ref="J115:J123"/>
    <mergeCell ref="A124:A129"/>
    <mergeCell ref="J124:J129"/>
    <mergeCell ref="A80:A88"/>
    <mergeCell ref="J80:J88"/>
    <mergeCell ref="A89:A94"/>
    <mergeCell ref="J89:J94"/>
    <mergeCell ref="A95:A105"/>
    <mergeCell ref="J95:J105"/>
    <mergeCell ref="A74:A79"/>
    <mergeCell ref="J74:J79"/>
    <mergeCell ref="A25:A35"/>
    <mergeCell ref="J25:J35"/>
    <mergeCell ref="A37:G37"/>
    <mergeCell ref="A39:A44"/>
    <mergeCell ref="J39:J44"/>
    <mergeCell ref="A45:A53"/>
    <mergeCell ref="J45:J53"/>
    <mergeCell ref="A54:A59"/>
    <mergeCell ref="J54:J59"/>
    <mergeCell ref="A60:A70"/>
    <mergeCell ref="J60:J70"/>
    <mergeCell ref="A72:C72"/>
    <mergeCell ref="A19:A24"/>
    <mergeCell ref="J19:J24"/>
    <mergeCell ref="A2:C2"/>
    <mergeCell ref="A4:A9"/>
    <mergeCell ref="J4:J9"/>
    <mergeCell ref="A10:A18"/>
    <mergeCell ref="J10:J18"/>
  </mergeCells>
  <phoneticPr fontId="2"/>
  <printOptions horizontalCentered="1"/>
  <pageMargins left="0.70866141732283472" right="0.70866141732283472" top="0.74803149606299213" bottom="0.74803149606299213" header="0.31496062992125984" footer="0.31496062992125984"/>
  <pageSetup paperSize="9" scale="79" orientation="portrait" r:id="rId1"/>
  <rowBreaks count="3" manualBreakCount="3">
    <brk id="35" max="7" man="1"/>
    <brk id="70" max="7" man="1"/>
    <brk id="105" max="16383" man="1"/>
  </rowBreaks>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14E2F-C247-492A-AECA-A1E50069BAEF}">
  <sheetPr>
    <tabColor theme="2"/>
    <pageSetUpPr fitToPage="1"/>
  </sheetPr>
  <dimension ref="A1:AC77"/>
  <sheetViews>
    <sheetView zoomScaleNormal="100" workbookViewId="0">
      <selection activeCell="K23" sqref="K23"/>
    </sheetView>
  </sheetViews>
  <sheetFormatPr defaultColWidth="9" defaultRowHeight="13.5" x14ac:dyDescent="0.15"/>
  <cols>
    <col min="1" max="1" width="3.875" style="145" customWidth="1"/>
    <col min="2" max="2" width="9" style="146"/>
    <col min="3" max="29" width="5.25" style="146" customWidth="1"/>
    <col min="30" max="16384" width="9" style="146"/>
  </cols>
  <sheetData>
    <row r="1" spans="1:29" x14ac:dyDescent="0.15">
      <c r="B1" s="146" t="s">
        <v>173</v>
      </c>
      <c r="C1" s="147" t="s">
        <v>174</v>
      </c>
      <c r="D1" s="148"/>
    </row>
    <row r="3" spans="1:29" x14ac:dyDescent="0.15">
      <c r="B3" s="146" t="s">
        <v>135</v>
      </c>
      <c r="C3" s="146" t="s">
        <v>175</v>
      </c>
      <c r="D3" s="146" t="s">
        <v>176</v>
      </c>
      <c r="E3" s="146" t="s">
        <v>177</v>
      </c>
      <c r="F3" s="146" t="s">
        <v>178</v>
      </c>
      <c r="G3" s="146" t="s">
        <v>179</v>
      </c>
      <c r="H3" s="146" t="s">
        <v>180</v>
      </c>
      <c r="I3" s="146" t="s">
        <v>181</v>
      </c>
      <c r="J3" s="146" t="s">
        <v>182</v>
      </c>
      <c r="K3" s="146" t="s">
        <v>183</v>
      </c>
      <c r="L3" s="146" t="s">
        <v>184</v>
      </c>
      <c r="M3" s="146" t="s">
        <v>185</v>
      </c>
      <c r="N3" s="146" t="s">
        <v>186</v>
      </c>
      <c r="O3" s="146" t="s">
        <v>187</v>
      </c>
      <c r="P3" s="146" t="s">
        <v>188</v>
      </c>
      <c r="Q3" s="146" t="s">
        <v>189</v>
      </c>
      <c r="R3" s="146" t="s">
        <v>190</v>
      </c>
      <c r="S3" s="146" t="s">
        <v>191</v>
      </c>
      <c r="T3" s="146" t="s">
        <v>192</v>
      </c>
      <c r="U3" s="146" t="s">
        <v>193</v>
      </c>
    </row>
    <row r="4" spans="1:29" x14ac:dyDescent="0.15">
      <c r="B4" s="146" t="s">
        <v>194</v>
      </c>
      <c r="C4" s="146" t="s">
        <v>195</v>
      </c>
      <c r="D4" s="146" t="s">
        <v>196</v>
      </c>
      <c r="E4" s="146" t="s">
        <v>197</v>
      </c>
      <c r="F4" s="146" t="s">
        <v>198</v>
      </c>
      <c r="G4" s="146" t="s">
        <v>199</v>
      </c>
      <c r="H4" s="146" t="s">
        <v>200</v>
      </c>
      <c r="I4" s="146" t="s">
        <v>201</v>
      </c>
      <c r="J4" s="146" t="s">
        <v>202</v>
      </c>
      <c r="K4" s="146" t="s">
        <v>203</v>
      </c>
      <c r="L4" s="146" t="s">
        <v>204</v>
      </c>
      <c r="M4" s="146" t="s">
        <v>205</v>
      </c>
      <c r="N4" s="146" t="s">
        <v>206</v>
      </c>
      <c r="O4" s="146" t="s">
        <v>207</v>
      </c>
      <c r="P4" s="146" t="s">
        <v>208</v>
      </c>
      <c r="Q4" s="146" t="s">
        <v>209</v>
      </c>
      <c r="R4" s="146" t="s">
        <v>210</v>
      </c>
      <c r="S4" s="146" t="s">
        <v>211</v>
      </c>
      <c r="T4" s="146" t="s">
        <v>212</v>
      </c>
      <c r="U4" s="146" t="s">
        <v>213</v>
      </c>
    </row>
    <row r="6" spans="1:29" x14ac:dyDescent="0.15">
      <c r="A6" s="577"/>
      <c r="B6" s="578"/>
      <c r="C6" s="581" t="s">
        <v>214</v>
      </c>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row>
    <row r="7" spans="1:29" s="150" customFormat="1" x14ac:dyDescent="0.15">
      <c r="A7" s="579"/>
      <c r="B7" s="580"/>
      <c r="C7" s="149" t="s">
        <v>215</v>
      </c>
      <c r="D7" s="149" t="s">
        <v>216</v>
      </c>
      <c r="E7" s="149" t="s">
        <v>217</v>
      </c>
      <c r="F7" s="149" t="s">
        <v>218</v>
      </c>
      <c r="G7" s="149" t="s">
        <v>219</v>
      </c>
      <c r="H7" s="149" t="s">
        <v>220</v>
      </c>
      <c r="I7" s="149" t="s">
        <v>221</v>
      </c>
      <c r="J7" s="149" t="s">
        <v>222</v>
      </c>
      <c r="K7" s="149" t="s">
        <v>223</v>
      </c>
      <c r="L7" s="149" t="s">
        <v>224</v>
      </c>
      <c r="M7" s="149" t="s">
        <v>225</v>
      </c>
      <c r="N7" s="149" t="s">
        <v>226</v>
      </c>
      <c r="O7" s="149" t="s">
        <v>227</v>
      </c>
      <c r="P7" s="149" t="s">
        <v>228</v>
      </c>
      <c r="Q7" s="149" t="s">
        <v>229</v>
      </c>
      <c r="R7" s="149" t="s">
        <v>230</v>
      </c>
      <c r="S7" s="149" t="s">
        <v>231</v>
      </c>
      <c r="T7" s="149" t="s">
        <v>232</v>
      </c>
      <c r="U7" s="149" t="s">
        <v>233</v>
      </c>
      <c r="V7" s="149" t="s">
        <v>234</v>
      </c>
      <c r="W7" s="149" t="s">
        <v>235</v>
      </c>
      <c r="X7" s="149" t="s">
        <v>236</v>
      </c>
      <c r="Y7" s="149" t="s">
        <v>237</v>
      </c>
      <c r="Z7" s="149" t="s">
        <v>238</v>
      </c>
      <c r="AA7" s="149" t="s">
        <v>239</v>
      </c>
      <c r="AB7" s="149" t="s">
        <v>240</v>
      </c>
      <c r="AC7" s="149" t="s">
        <v>241</v>
      </c>
    </row>
    <row r="8" spans="1:29" x14ac:dyDescent="0.15">
      <c r="A8" s="582" t="s">
        <v>242</v>
      </c>
      <c r="B8" s="149" t="s">
        <v>243</v>
      </c>
      <c r="C8" s="151" t="s">
        <v>176</v>
      </c>
      <c r="D8" s="151" t="s">
        <v>176</v>
      </c>
      <c r="E8" s="151" t="s">
        <v>176</v>
      </c>
      <c r="F8" s="151" t="s">
        <v>176</v>
      </c>
      <c r="G8" s="151" t="s">
        <v>176</v>
      </c>
      <c r="H8" s="151" t="s">
        <v>176</v>
      </c>
      <c r="I8" s="151" t="s">
        <v>176</v>
      </c>
      <c r="J8" s="151" t="s">
        <v>244</v>
      </c>
      <c r="K8" s="151" t="s">
        <v>244</v>
      </c>
      <c r="L8" s="151" t="s">
        <v>245</v>
      </c>
      <c r="M8" s="151" t="s">
        <v>245</v>
      </c>
      <c r="N8" s="151" t="s">
        <v>245</v>
      </c>
      <c r="O8" s="151" t="s">
        <v>245</v>
      </c>
      <c r="P8" s="151" t="s">
        <v>245</v>
      </c>
      <c r="Q8" s="151" t="s">
        <v>245</v>
      </c>
      <c r="R8" s="151" t="s">
        <v>245</v>
      </c>
      <c r="S8" s="151" t="s">
        <v>245</v>
      </c>
      <c r="T8" s="151" t="s">
        <v>246</v>
      </c>
      <c r="U8" s="151" t="s">
        <v>246</v>
      </c>
      <c r="V8" s="151" t="s">
        <v>247</v>
      </c>
      <c r="W8" s="151" t="s">
        <v>247</v>
      </c>
      <c r="X8" s="151" t="s">
        <v>247</v>
      </c>
      <c r="Y8" s="151" t="s">
        <v>247</v>
      </c>
      <c r="Z8" s="151" t="s">
        <v>247</v>
      </c>
      <c r="AA8" s="151" t="s">
        <v>247</v>
      </c>
      <c r="AB8" s="152" t="s">
        <v>192</v>
      </c>
      <c r="AC8" s="153" t="s">
        <v>192</v>
      </c>
    </row>
    <row r="9" spans="1:29" x14ac:dyDescent="0.15">
      <c r="A9" s="582"/>
      <c r="B9" s="149" t="s">
        <v>248</v>
      </c>
      <c r="C9" s="151" t="s">
        <v>175</v>
      </c>
      <c r="D9" s="151" t="s">
        <v>175</v>
      </c>
      <c r="E9" s="151" t="s">
        <v>175</v>
      </c>
      <c r="F9" s="151" t="s">
        <v>175</v>
      </c>
      <c r="G9" s="151" t="s">
        <v>175</v>
      </c>
      <c r="H9" s="151" t="s">
        <v>175</v>
      </c>
      <c r="I9" s="151" t="s">
        <v>175</v>
      </c>
      <c r="J9" s="151" t="s">
        <v>176</v>
      </c>
      <c r="K9" s="151" t="s">
        <v>244</v>
      </c>
      <c r="L9" s="151" t="s">
        <v>184</v>
      </c>
      <c r="M9" s="151" t="s">
        <v>184</v>
      </c>
      <c r="N9" s="151" t="s">
        <v>184</v>
      </c>
      <c r="O9" s="151" t="s">
        <v>184</v>
      </c>
      <c r="P9" s="151" t="s">
        <v>184</v>
      </c>
      <c r="Q9" s="151" t="s">
        <v>184</v>
      </c>
      <c r="R9" s="151" t="s">
        <v>184</v>
      </c>
      <c r="S9" s="151" t="s">
        <v>184</v>
      </c>
      <c r="T9" s="151" t="s">
        <v>245</v>
      </c>
      <c r="U9" s="151" t="s">
        <v>246</v>
      </c>
      <c r="V9" s="151" t="s">
        <v>249</v>
      </c>
      <c r="W9" s="151" t="s">
        <v>249</v>
      </c>
      <c r="X9" s="151" t="s">
        <v>249</v>
      </c>
      <c r="Y9" s="151" t="s">
        <v>249</v>
      </c>
      <c r="Z9" s="151" t="s">
        <v>249</v>
      </c>
      <c r="AA9" s="151" t="s">
        <v>249</v>
      </c>
      <c r="AB9" s="151" t="s">
        <v>247</v>
      </c>
      <c r="AC9" s="153" t="s">
        <v>192</v>
      </c>
    </row>
    <row r="10" spans="1:29" x14ac:dyDescent="0.15">
      <c r="A10" s="582"/>
      <c r="B10" s="149" t="s">
        <v>215</v>
      </c>
      <c r="C10" s="151" t="s">
        <v>250</v>
      </c>
      <c r="D10" s="151" t="s">
        <v>175</v>
      </c>
      <c r="E10" s="151" t="s">
        <v>175</v>
      </c>
      <c r="F10" s="151" t="s">
        <v>175</v>
      </c>
      <c r="G10" s="151" t="s">
        <v>175</v>
      </c>
      <c r="H10" s="151" t="s">
        <v>175</v>
      </c>
      <c r="I10" s="151" t="s">
        <v>175</v>
      </c>
      <c r="J10" s="151" t="s">
        <v>175</v>
      </c>
      <c r="K10" s="151" t="s">
        <v>176</v>
      </c>
      <c r="L10" s="151" t="s">
        <v>184</v>
      </c>
      <c r="M10" s="151" t="s">
        <v>184</v>
      </c>
      <c r="N10" s="151" t="s">
        <v>184</v>
      </c>
      <c r="O10" s="151" t="s">
        <v>184</v>
      </c>
      <c r="P10" s="151" t="s">
        <v>184</v>
      </c>
      <c r="Q10" s="151" t="s">
        <v>184</v>
      </c>
      <c r="R10" s="151" t="s">
        <v>184</v>
      </c>
      <c r="S10" s="151" t="s">
        <v>184</v>
      </c>
      <c r="T10" s="151" t="s">
        <v>184</v>
      </c>
      <c r="U10" s="151" t="s">
        <v>245</v>
      </c>
      <c r="V10" s="151" t="s">
        <v>249</v>
      </c>
      <c r="W10" s="151" t="s">
        <v>249</v>
      </c>
      <c r="X10" s="151" t="s">
        <v>249</v>
      </c>
      <c r="Y10" s="151" t="s">
        <v>249</v>
      </c>
      <c r="Z10" s="151" t="s">
        <v>249</v>
      </c>
      <c r="AA10" s="151" t="s">
        <v>249</v>
      </c>
      <c r="AB10" s="151" t="s">
        <v>249</v>
      </c>
      <c r="AC10" s="153" t="s">
        <v>247</v>
      </c>
    </row>
    <row r="11" spans="1:29" x14ac:dyDescent="0.15">
      <c r="A11" s="582"/>
      <c r="B11" s="149" t="s">
        <v>216</v>
      </c>
      <c r="C11" s="151" t="s">
        <v>250</v>
      </c>
      <c r="D11" s="151" t="s">
        <v>250</v>
      </c>
      <c r="E11" s="151" t="s">
        <v>175</v>
      </c>
      <c r="F11" s="151" t="s">
        <v>175</v>
      </c>
      <c r="G11" s="151" t="s">
        <v>175</v>
      </c>
      <c r="H11" s="151" t="s">
        <v>175</v>
      </c>
      <c r="I11" s="151" t="s">
        <v>175</v>
      </c>
      <c r="J11" s="151" t="s">
        <v>175</v>
      </c>
      <c r="K11" s="151" t="s">
        <v>176</v>
      </c>
      <c r="L11" s="151" t="s">
        <v>184</v>
      </c>
      <c r="M11" s="151" t="s">
        <v>184</v>
      </c>
      <c r="N11" s="151" t="s">
        <v>184</v>
      </c>
      <c r="O11" s="151" t="s">
        <v>184</v>
      </c>
      <c r="P11" s="151" t="s">
        <v>184</v>
      </c>
      <c r="Q11" s="151" t="s">
        <v>184</v>
      </c>
      <c r="R11" s="151" t="s">
        <v>184</v>
      </c>
      <c r="S11" s="151" t="s">
        <v>184</v>
      </c>
      <c r="T11" s="151" t="s">
        <v>184</v>
      </c>
      <c r="U11" s="151" t="s">
        <v>245</v>
      </c>
      <c r="V11" s="151" t="s">
        <v>249</v>
      </c>
      <c r="W11" s="151" t="s">
        <v>249</v>
      </c>
      <c r="X11" s="151" t="s">
        <v>249</v>
      </c>
      <c r="Y11" s="151" t="s">
        <v>249</v>
      </c>
      <c r="Z11" s="151" t="s">
        <v>249</v>
      </c>
      <c r="AA11" s="151" t="s">
        <v>249</v>
      </c>
      <c r="AB11" s="151" t="s">
        <v>249</v>
      </c>
      <c r="AC11" s="153" t="s">
        <v>247</v>
      </c>
    </row>
    <row r="12" spans="1:29" x14ac:dyDescent="0.15">
      <c r="A12" s="582"/>
      <c r="B12" s="149" t="s">
        <v>217</v>
      </c>
      <c r="C12" s="151" t="s">
        <v>250</v>
      </c>
      <c r="D12" s="151" t="s">
        <v>250</v>
      </c>
      <c r="E12" s="151" t="s">
        <v>250</v>
      </c>
      <c r="F12" s="151" t="s">
        <v>175</v>
      </c>
      <c r="G12" s="151" t="s">
        <v>175</v>
      </c>
      <c r="H12" s="151" t="s">
        <v>175</v>
      </c>
      <c r="I12" s="151" t="s">
        <v>175</v>
      </c>
      <c r="J12" s="151" t="s">
        <v>175</v>
      </c>
      <c r="K12" s="151" t="s">
        <v>176</v>
      </c>
      <c r="L12" s="151" t="s">
        <v>184</v>
      </c>
      <c r="M12" s="151" t="s">
        <v>184</v>
      </c>
      <c r="N12" s="151" t="s">
        <v>184</v>
      </c>
      <c r="O12" s="151" t="s">
        <v>184</v>
      </c>
      <c r="P12" s="151" t="s">
        <v>184</v>
      </c>
      <c r="Q12" s="151" t="s">
        <v>184</v>
      </c>
      <c r="R12" s="151" t="s">
        <v>184</v>
      </c>
      <c r="S12" s="151" t="s">
        <v>184</v>
      </c>
      <c r="T12" s="151" t="s">
        <v>184</v>
      </c>
      <c r="U12" s="151" t="s">
        <v>245</v>
      </c>
      <c r="V12" s="151" t="s">
        <v>249</v>
      </c>
      <c r="W12" s="151" t="s">
        <v>249</v>
      </c>
      <c r="X12" s="151" t="s">
        <v>249</v>
      </c>
      <c r="Y12" s="151" t="s">
        <v>249</v>
      </c>
      <c r="Z12" s="151" t="s">
        <v>249</v>
      </c>
      <c r="AA12" s="151" t="s">
        <v>249</v>
      </c>
      <c r="AB12" s="151" t="s">
        <v>249</v>
      </c>
      <c r="AC12" s="153" t="s">
        <v>247</v>
      </c>
    </row>
    <row r="13" spans="1:29" x14ac:dyDescent="0.15">
      <c r="A13" s="582"/>
      <c r="B13" s="154" t="s">
        <v>218</v>
      </c>
      <c r="C13" s="151" t="s">
        <v>250</v>
      </c>
      <c r="D13" s="151" t="s">
        <v>250</v>
      </c>
      <c r="E13" s="151" t="s">
        <v>250</v>
      </c>
      <c r="F13" s="151" t="s">
        <v>250</v>
      </c>
      <c r="G13" s="151" t="s">
        <v>175</v>
      </c>
      <c r="H13" s="151" t="s">
        <v>175</v>
      </c>
      <c r="I13" s="151" t="s">
        <v>175</v>
      </c>
      <c r="J13" s="151" t="s">
        <v>175</v>
      </c>
      <c r="K13" s="151" t="s">
        <v>176</v>
      </c>
      <c r="L13" s="151" t="s">
        <v>184</v>
      </c>
      <c r="M13" s="151" t="s">
        <v>184</v>
      </c>
      <c r="N13" s="151" t="s">
        <v>184</v>
      </c>
      <c r="O13" s="151" t="s">
        <v>184</v>
      </c>
      <c r="P13" s="151" t="s">
        <v>184</v>
      </c>
      <c r="Q13" s="151" t="s">
        <v>184</v>
      </c>
      <c r="R13" s="151" t="s">
        <v>184</v>
      </c>
      <c r="S13" s="151" t="s">
        <v>184</v>
      </c>
      <c r="T13" s="151" t="s">
        <v>184</v>
      </c>
      <c r="U13" s="151" t="s">
        <v>245</v>
      </c>
      <c r="V13" s="151" t="s">
        <v>249</v>
      </c>
      <c r="W13" s="151" t="s">
        <v>249</v>
      </c>
      <c r="X13" s="151" t="s">
        <v>249</v>
      </c>
      <c r="Y13" s="151" t="s">
        <v>249</v>
      </c>
      <c r="Z13" s="151" t="s">
        <v>249</v>
      </c>
      <c r="AA13" s="151" t="s">
        <v>249</v>
      </c>
      <c r="AB13" s="151" t="s">
        <v>249</v>
      </c>
      <c r="AC13" s="153" t="s">
        <v>247</v>
      </c>
    </row>
    <row r="14" spans="1:29" x14ac:dyDescent="0.15">
      <c r="A14" s="582"/>
      <c r="B14" s="149" t="s">
        <v>219</v>
      </c>
      <c r="C14" s="151" t="s">
        <v>250</v>
      </c>
      <c r="D14" s="151" t="s">
        <v>250</v>
      </c>
      <c r="E14" s="151" t="s">
        <v>250</v>
      </c>
      <c r="F14" s="151" t="s">
        <v>250</v>
      </c>
      <c r="G14" s="151" t="s">
        <v>250</v>
      </c>
      <c r="H14" s="151" t="s">
        <v>175</v>
      </c>
      <c r="I14" s="151" t="s">
        <v>175</v>
      </c>
      <c r="J14" s="151" t="s">
        <v>175</v>
      </c>
      <c r="K14" s="151" t="s">
        <v>176</v>
      </c>
      <c r="L14" s="151" t="s">
        <v>184</v>
      </c>
      <c r="M14" s="151" t="s">
        <v>184</v>
      </c>
      <c r="N14" s="151" t="s">
        <v>184</v>
      </c>
      <c r="O14" s="151" t="s">
        <v>184</v>
      </c>
      <c r="P14" s="151" t="s">
        <v>184</v>
      </c>
      <c r="Q14" s="151" t="s">
        <v>184</v>
      </c>
      <c r="R14" s="151" t="s">
        <v>184</v>
      </c>
      <c r="S14" s="151" t="s">
        <v>184</v>
      </c>
      <c r="T14" s="151" t="s">
        <v>184</v>
      </c>
      <c r="U14" s="151" t="s">
        <v>245</v>
      </c>
      <c r="V14" s="151" t="s">
        <v>249</v>
      </c>
      <c r="W14" s="151" t="s">
        <v>249</v>
      </c>
      <c r="X14" s="151" t="s">
        <v>249</v>
      </c>
      <c r="Y14" s="151" t="s">
        <v>249</v>
      </c>
      <c r="Z14" s="151" t="s">
        <v>249</v>
      </c>
      <c r="AA14" s="151" t="s">
        <v>249</v>
      </c>
      <c r="AB14" s="151" t="s">
        <v>249</v>
      </c>
      <c r="AC14" s="153" t="s">
        <v>247</v>
      </c>
    </row>
    <row r="15" spans="1:29" x14ac:dyDescent="0.15">
      <c r="A15" s="582"/>
      <c r="B15" s="149" t="s">
        <v>220</v>
      </c>
      <c r="C15" s="151" t="s">
        <v>250</v>
      </c>
      <c r="D15" s="151" t="s">
        <v>250</v>
      </c>
      <c r="E15" s="151" t="s">
        <v>250</v>
      </c>
      <c r="F15" s="151" t="s">
        <v>250</v>
      </c>
      <c r="G15" s="151" t="s">
        <v>250</v>
      </c>
      <c r="H15" s="151" t="s">
        <v>250</v>
      </c>
      <c r="I15" s="151" t="s">
        <v>175</v>
      </c>
      <c r="J15" s="151" t="s">
        <v>175</v>
      </c>
      <c r="K15" s="151" t="s">
        <v>176</v>
      </c>
      <c r="L15" s="151" t="s">
        <v>184</v>
      </c>
      <c r="M15" s="151" t="s">
        <v>184</v>
      </c>
      <c r="N15" s="151" t="s">
        <v>184</v>
      </c>
      <c r="O15" s="151" t="s">
        <v>184</v>
      </c>
      <c r="P15" s="151" t="s">
        <v>184</v>
      </c>
      <c r="Q15" s="151" t="s">
        <v>184</v>
      </c>
      <c r="R15" s="151" t="s">
        <v>184</v>
      </c>
      <c r="S15" s="151" t="s">
        <v>184</v>
      </c>
      <c r="T15" s="151" t="s">
        <v>184</v>
      </c>
      <c r="U15" s="151" t="s">
        <v>245</v>
      </c>
      <c r="V15" s="151" t="s">
        <v>249</v>
      </c>
      <c r="W15" s="151" t="s">
        <v>249</v>
      </c>
      <c r="X15" s="151" t="s">
        <v>249</v>
      </c>
      <c r="Y15" s="151" t="s">
        <v>249</v>
      </c>
      <c r="Z15" s="151" t="s">
        <v>249</v>
      </c>
      <c r="AA15" s="151" t="s">
        <v>249</v>
      </c>
      <c r="AB15" s="151" t="s">
        <v>249</v>
      </c>
      <c r="AC15" s="153" t="s">
        <v>247</v>
      </c>
    </row>
    <row r="16" spans="1:29" x14ac:dyDescent="0.15">
      <c r="A16" s="582"/>
      <c r="B16" s="149" t="s">
        <v>221</v>
      </c>
      <c r="C16" s="151" t="s">
        <v>250</v>
      </c>
      <c r="D16" s="151" t="s">
        <v>250</v>
      </c>
      <c r="E16" s="151" t="s">
        <v>250</v>
      </c>
      <c r="F16" s="151" t="s">
        <v>250</v>
      </c>
      <c r="G16" s="151" t="s">
        <v>250</v>
      </c>
      <c r="H16" s="151" t="s">
        <v>250</v>
      </c>
      <c r="I16" s="151" t="s">
        <v>250</v>
      </c>
      <c r="J16" s="155" t="s">
        <v>193</v>
      </c>
      <c r="K16" s="155" t="s">
        <v>193</v>
      </c>
      <c r="L16" s="151" t="s">
        <v>251</v>
      </c>
      <c r="M16" s="151" t="s">
        <v>251</v>
      </c>
      <c r="N16" s="151" t="s">
        <v>251</v>
      </c>
      <c r="O16" s="151" t="s">
        <v>251</v>
      </c>
      <c r="P16" s="151" t="s">
        <v>251</v>
      </c>
      <c r="Q16" s="151" t="s">
        <v>251</v>
      </c>
      <c r="R16" s="151" t="s">
        <v>251</v>
      </c>
      <c r="S16" s="151" t="s">
        <v>251</v>
      </c>
      <c r="T16" s="151" t="s">
        <v>252</v>
      </c>
      <c r="U16" s="151" t="s">
        <v>252</v>
      </c>
      <c r="V16" s="151" t="s">
        <v>253</v>
      </c>
      <c r="W16" s="151" t="s">
        <v>253</v>
      </c>
      <c r="X16" s="151" t="s">
        <v>253</v>
      </c>
      <c r="Y16" s="151" t="s">
        <v>253</v>
      </c>
      <c r="Z16" s="151" t="s">
        <v>253</v>
      </c>
      <c r="AA16" s="151" t="s">
        <v>253</v>
      </c>
      <c r="AB16" s="151" t="s">
        <v>254</v>
      </c>
      <c r="AC16" s="153" t="s">
        <v>254</v>
      </c>
    </row>
    <row r="17" spans="1:29" x14ac:dyDescent="0.15">
      <c r="A17" s="582"/>
      <c r="B17" s="149" t="s">
        <v>222</v>
      </c>
      <c r="C17" s="151" t="s">
        <v>250</v>
      </c>
      <c r="D17" s="151" t="s">
        <v>250</v>
      </c>
      <c r="E17" s="151" t="s">
        <v>250</v>
      </c>
      <c r="F17" s="151" t="s">
        <v>250</v>
      </c>
      <c r="G17" s="151" t="s">
        <v>250</v>
      </c>
      <c r="H17" s="151" t="s">
        <v>250</v>
      </c>
      <c r="I17" s="151" t="s">
        <v>250</v>
      </c>
      <c r="J17" s="151" t="s">
        <v>250</v>
      </c>
      <c r="K17" s="155" t="s">
        <v>193</v>
      </c>
      <c r="L17" s="151" t="s">
        <v>178</v>
      </c>
      <c r="M17" s="151" t="s">
        <v>178</v>
      </c>
      <c r="N17" s="151" t="s">
        <v>178</v>
      </c>
      <c r="O17" s="151" t="s">
        <v>178</v>
      </c>
      <c r="P17" s="151" t="s">
        <v>178</v>
      </c>
      <c r="Q17" s="151" t="s">
        <v>178</v>
      </c>
      <c r="R17" s="151" t="s">
        <v>178</v>
      </c>
      <c r="S17" s="151" t="s">
        <v>178</v>
      </c>
      <c r="T17" s="151" t="s">
        <v>251</v>
      </c>
      <c r="U17" s="151" t="s">
        <v>252</v>
      </c>
      <c r="V17" s="151" t="s">
        <v>187</v>
      </c>
      <c r="W17" s="151" t="s">
        <v>187</v>
      </c>
      <c r="X17" s="151" t="s">
        <v>187</v>
      </c>
      <c r="Y17" s="151" t="s">
        <v>187</v>
      </c>
      <c r="Z17" s="151" t="s">
        <v>187</v>
      </c>
      <c r="AA17" s="151" t="s">
        <v>187</v>
      </c>
      <c r="AB17" s="151" t="s">
        <v>253</v>
      </c>
      <c r="AC17" s="153" t="s">
        <v>254</v>
      </c>
    </row>
    <row r="18" spans="1:29" x14ac:dyDescent="0.15">
      <c r="A18" s="582"/>
      <c r="B18" s="149" t="s">
        <v>223</v>
      </c>
      <c r="C18" s="151" t="s">
        <v>250</v>
      </c>
      <c r="D18" s="151" t="s">
        <v>250</v>
      </c>
      <c r="E18" s="151" t="s">
        <v>250</v>
      </c>
      <c r="F18" s="151" t="s">
        <v>250</v>
      </c>
      <c r="G18" s="151" t="s">
        <v>250</v>
      </c>
      <c r="H18" s="151" t="s">
        <v>250</v>
      </c>
      <c r="I18" s="151" t="s">
        <v>250</v>
      </c>
      <c r="J18" s="151" t="s">
        <v>250</v>
      </c>
      <c r="K18" s="151" t="s">
        <v>250</v>
      </c>
      <c r="L18" s="151" t="s">
        <v>178</v>
      </c>
      <c r="M18" s="151" t="s">
        <v>178</v>
      </c>
      <c r="N18" s="151" t="s">
        <v>178</v>
      </c>
      <c r="O18" s="151" t="s">
        <v>178</v>
      </c>
      <c r="P18" s="151" t="s">
        <v>178</v>
      </c>
      <c r="Q18" s="151" t="s">
        <v>178</v>
      </c>
      <c r="R18" s="151" t="s">
        <v>178</v>
      </c>
      <c r="S18" s="151" t="s">
        <v>178</v>
      </c>
      <c r="T18" s="151" t="s">
        <v>178</v>
      </c>
      <c r="U18" s="151" t="s">
        <v>251</v>
      </c>
      <c r="V18" s="151" t="s">
        <v>187</v>
      </c>
      <c r="W18" s="151" t="s">
        <v>187</v>
      </c>
      <c r="X18" s="151" t="s">
        <v>187</v>
      </c>
      <c r="Y18" s="151" t="s">
        <v>187</v>
      </c>
      <c r="Z18" s="151" t="s">
        <v>187</v>
      </c>
      <c r="AA18" s="151" t="s">
        <v>187</v>
      </c>
      <c r="AB18" s="151" t="s">
        <v>187</v>
      </c>
      <c r="AC18" s="153" t="s">
        <v>253</v>
      </c>
    </row>
    <row r="19" spans="1:29" x14ac:dyDescent="0.15">
      <c r="A19" s="582"/>
      <c r="B19" s="149" t="s">
        <v>224</v>
      </c>
      <c r="C19" s="151" t="s">
        <v>250</v>
      </c>
      <c r="D19" s="151" t="s">
        <v>250</v>
      </c>
      <c r="E19" s="151" t="s">
        <v>250</v>
      </c>
      <c r="F19" s="151" t="s">
        <v>250</v>
      </c>
      <c r="G19" s="151" t="s">
        <v>250</v>
      </c>
      <c r="H19" s="151" t="s">
        <v>250</v>
      </c>
      <c r="I19" s="151" t="s">
        <v>250</v>
      </c>
      <c r="J19" s="151" t="s">
        <v>250</v>
      </c>
      <c r="K19" s="151" t="s">
        <v>250</v>
      </c>
      <c r="L19" s="151" t="s">
        <v>250</v>
      </c>
      <c r="M19" s="151" t="s">
        <v>178</v>
      </c>
      <c r="N19" s="151" t="s">
        <v>178</v>
      </c>
      <c r="O19" s="151" t="s">
        <v>178</v>
      </c>
      <c r="P19" s="151" t="s">
        <v>178</v>
      </c>
      <c r="Q19" s="151" t="s">
        <v>178</v>
      </c>
      <c r="R19" s="151" t="s">
        <v>178</v>
      </c>
      <c r="S19" s="151" t="s">
        <v>178</v>
      </c>
      <c r="T19" s="151" t="s">
        <v>178</v>
      </c>
      <c r="U19" s="151" t="s">
        <v>251</v>
      </c>
      <c r="V19" s="151" t="s">
        <v>187</v>
      </c>
      <c r="W19" s="151" t="s">
        <v>187</v>
      </c>
      <c r="X19" s="151" t="s">
        <v>187</v>
      </c>
      <c r="Y19" s="151" t="s">
        <v>187</v>
      </c>
      <c r="Z19" s="151" t="s">
        <v>187</v>
      </c>
      <c r="AA19" s="151" t="s">
        <v>187</v>
      </c>
      <c r="AB19" s="151" t="s">
        <v>187</v>
      </c>
      <c r="AC19" s="153" t="s">
        <v>253</v>
      </c>
    </row>
    <row r="20" spans="1:29" x14ac:dyDescent="0.15">
      <c r="A20" s="582"/>
      <c r="B20" s="149" t="s">
        <v>225</v>
      </c>
      <c r="C20" s="151" t="s">
        <v>250</v>
      </c>
      <c r="D20" s="151" t="s">
        <v>250</v>
      </c>
      <c r="E20" s="151" t="s">
        <v>250</v>
      </c>
      <c r="F20" s="151" t="s">
        <v>250</v>
      </c>
      <c r="G20" s="151" t="s">
        <v>250</v>
      </c>
      <c r="H20" s="151" t="s">
        <v>250</v>
      </c>
      <c r="I20" s="151" t="s">
        <v>250</v>
      </c>
      <c r="J20" s="151" t="s">
        <v>250</v>
      </c>
      <c r="K20" s="151" t="s">
        <v>250</v>
      </c>
      <c r="L20" s="151" t="s">
        <v>250</v>
      </c>
      <c r="M20" s="151" t="s">
        <v>250</v>
      </c>
      <c r="N20" s="151" t="s">
        <v>178</v>
      </c>
      <c r="O20" s="151" t="s">
        <v>178</v>
      </c>
      <c r="P20" s="151" t="s">
        <v>178</v>
      </c>
      <c r="Q20" s="151" t="s">
        <v>178</v>
      </c>
      <c r="R20" s="151" t="s">
        <v>178</v>
      </c>
      <c r="S20" s="151" t="s">
        <v>178</v>
      </c>
      <c r="T20" s="151" t="s">
        <v>178</v>
      </c>
      <c r="U20" s="151" t="s">
        <v>251</v>
      </c>
      <c r="V20" s="151" t="s">
        <v>187</v>
      </c>
      <c r="W20" s="151" t="s">
        <v>187</v>
      </c>
      <c r="X20" s="151" t="s">
        <v>187</v>
      </c>
      <c r="Y20" s="151" t="s">
        <v>187</v>
      </c>
      <c r="Z20" s="151" t="s">
        <v>187</v>
      </c>
      <c r="AA20" s="151" t="s">
        <v>187</v>
      </c>
      <c r="AB20" s="151" t="s">
        <v>187</v>
      </c>
      <c r="AC20" s="153" t="s">
        <v>253</v>
      </c>
    </row>
    <row r="21" spans="1:29" x14ac:dyDescent="0.15">
      <c r="A21" s="582"/>
      <c r="B21" s="149" t="s">
        <v>226</v>
      </c>
      <c r="C21" s="151" t="s">
        <v>250</v>
      </c>
      <c r="D21" s="151" t="s">
        <v>250</v>
      </c>
      <c r="E21" s="151" t="s">
        <v>250</v>
      </c>
      <c r="F21" s="151" t="s">
        <v>250</v>
      </c>
      <c r="G21" s="151" t="s">
        <v>250</v>
      </c>
      <c r="H21" s="151" t="s">
        <v>250</v>
      </c>
      <c r="I21" s="151" t="s">
        <v>250</v>
      </c>
      <c r="J21" s="151" t="s">
        <v>250</v>
      </c>
      <c r="K21" s="151" t="s">
        <v>250</v>
      </c>
      <c r="L21" s="151" t="s">
        <v>250</v>
      </c>
      <c r="M21" s="151" t="s">
        <v>250</v>
      </c>
      <c r="N21" s="151" t="s">
        <v>250</v>
      </c>
      <c r="O21" s="151" t="s">
        <v>178</v>
      </c>
      <c r="P21" s="151" t="s">
        <v>178</v>
      </c>
      <c r="Q21" s="151" t="s">
        <v>178</v>
      </c>
      <c r="R21" s="151" t="s">
        <v>178</v>
      </c>
      <c r="S21" s="151" t="s">
        <v>178</v>
      </c>
      <c r="T21" s="151" t="s">
        <v>178</v>
      </c>
      <c r="U21" s="151" t="s">
        <v>251</v>
      </c>
      <c r="V21" s="151" t="s">
        <v>187</v>
      </c>
      <c r="W21" s="151" t="s">
        <v>187</v>
      </c>
      <c r="X21" s="151" t="s">
        <v>187</v>
      </c>
      <c r="Y21" s="151" t="s">
        <v>187</v>
      </c>
      <c r="Z21" s="151" t="s">
        <v>187</v>
      </c>
      <c r="AA21" s="151" t="s">
        <v>187</v>
      </c>
      <c r="AB21" s="151" t="s">
        <v>187</v>
      </c>
      <c r="AC21" s="153" t="s">
        <v>253</v>
      </c>
    </row>
    <row r="22" spans="1:29" x14ac:dyDescent="0.15">
      <c r="A22" s="582"/>
      <c r="B22" s="149" t="s">
        <v>227</v>
      </c>
      <c r="C22" s="151" t="s">
        <v>250</v>
      </c>
      <c r="D22" s="151" t="s">
        <v>250</v>
      </c>
      <c r="E22" s="151" t="s">
        <v>250</v>
      </c>
      <c r="F22" s="151" t="s">
        <v>250</v>
      </c>
      <c r="G22" s="151" t="s">
        <v>250</v>
      </c>
      <c r="H22" s="151" t="s">
        <v>250</v>
      </c>
      <c r="I22" s="151" t="s">
        <v>250</v>
      </c>
      <c r="J22" s="151" t="s">
        <v>250</v>
      </c>
      <c r="K22" s="151" t="s">
        <v>250</v>
      </c>
      <c r="L22" s="151" t="s">
        <v>250</v>
      </c>
      <c r="M22" s="151" t="s">
        <v>250</v>
      </c>
      <c r="N22" s="151" t="s">
        <v>250</v>
      </c>
      <c r="O22" s="151" t="s">
        <v>250</v>
      </c>
      <c r="P22" s="151" t="s">
        <v>178</v>
      </c>
      <c r="Q22" s="151" t="s">
        <v>178</v>
      </c>
      <c r="R22" s="151" t="s">
        <v>178</v>
      </c>
      <c r="S22" s="151" t="s">
        <v>178</v>
      </c>
      <c r="T22" s="151" t="s">
        <v>178</v>
      </c>
      <c r="U22" s="151" t="s">
        <v>251</v>
      </c>
      <c r="V22" s="151" t="s">
        <v>187</v>
      </c>
      <c r="W22" s="151" t="s">
        <v>187</v>
      </c>
      <c r="X22" s="151" t="s">
        <v>187</v>
      </c>
      <c r="Y22" s="151" t="s">
        <v>187</v>
      </c>
      <c r="Z22" s="151" t="s">
        <v>187</v>
      </c>
      <c r="AA22" s="151" t="s">
        <v>187</v>
      </c>
      <c r="AB22" s="151" t="s">
        <v>187</v>
      </c>
      <c r="AC22" s="153" t="s">
        <v>253</v>
      </c>
    </row>
    <row r="23" spans="1:29" x14ac:dyDescent="0.15">
      <c r="A23" s="582"/>
      <c r="B23" s="149" t="s">
        <v>228</v>
      </c>
      <c r="C23" s="151" t="s">
        <v>250</v>
      </c>
      <c r="D23" s="151" t="s">
        <v>250</v>
      </c>
      <c r="E23" s="151" t="s">
        <v>250</v>
      </c>
      <c r="F23" s="151" t="s">
        <v>250</v>
      </c>
      <c r="G23" s="151" t="s">
        <v>250</v>
      </c>
      <c r="H23" s="151" t="s">
        <v>250</v>
      </c>
      <c r="I23" s="151" t="s">
        <v>250</v>
      </c>
      <c r="J23" s="151" t="s">
        <v>250</v>
      </c>
      <c r="K23" s="151" t="s">
        <v>250</v>
      </c>
      <c r="L23" s="151" t="s">
        <v>250</v>
      </c>
      <c r="M23" s="151" t="s">
        <v>250</v>
      </c>
      <c r="N23" s="151" t="s">
        <v>250</v>
      </c>
      <c r="O23" s="151" t="s">
        <v>250</v>
      </c>
      <c r="P23" s="151" t="s">
        <v>250</v>
      </c>
      <c r="Q23" s="151" t="s">
        <v>178</v>
      </c>
      <c r="R23" s="151" t="s">
        <v>178</v>
      </c>
      <c r="S23" s="151" t="s">
        <v>178</v>
      </c>
      <c r="T23" s="151" t="s">
        <v>178</v>
      </c>
      <c r="U23" s="151" t="s">
        <v>251</v>
      </c>
      <c r="V23" s="151" t="s">
        <v>187</v>
      </c>
      <c r="W23" s="151" t="s">
        <v>187</v>
      </c>
      <c r="X23" s="151" t="s">
        <v>187</v>
      </c>
      <c r="Y23" s="151" t="s">
        <v>187</v>
      </c>
      <c r="Z23" s="151" t="s">
        <v>187</v>
      </c>
      <c r="AA23" s="151" t="s">
        <v>187</v>
      </c>
      <c r="AB23" s="151" t="s">
        <v>187</v>
      </c>
      <c r="AC23" s="153" t="s">
        <v>253</v>
      </c>
    </row>
    <row r="24" spans="1:29" x14ac:dyDescent="0.15">
      <c r="A24" s="582"/>
      <c r="B24" s="149" t="s">
        <v>229</v>
      </c>
      <c r="C24" s="151" t="s">
        <v>250</v>
      </c>
      <c r="D24" s="151" t="s">
        <v>250</v>
      </c>
      <c r="E24" s="151" t="s">
        <v>250</v>
      </c>
      <c r="F24" s="151" t="s">
        <v>250</v>
      </c>
      <c r="G24" s="151" t="s">
        <v>250</v>
      </c>
      <c r="H24" s="151" t="s">
        <v>250</v>
      </c>
      <c r="I24" s="151" t="s">
        <v>250</v>
      </c>
      <c r="J24" s="151" t="s">
        <v>250</v>
      </c>
      <c r="K24" s="151" t="s">
        <v>250</v>
      </c>
      <c r="L24" s="151" t="s">
        <v>250</v>
      </c>
      <c r="M24" s="151" t="s">
        <v>250</v>
      </c>
      <c r="N24" s="151" t="s">
        <v>250</v>
      </c>
      <c r="O24" s="151" t="s">
        <v>250</v>
      </c>
      <c r="P24" s="151" t="s">
        <v>250</v>
      </c>
      <c r="Q24" s="151" t="s">
        <v>250</v>
      </c>
      <c r="R24" s="151" t="s">
        <v>178</v>
      </c>
      <c r="S24" s="151" t="s">
        <v>178</v>
      </c>
      <c r="T24" s="151" t="s">
        <v>178</v>
      </c>
      <c r="U24" s="151" t="s">
        <v>251</v>
      </c>
      <c r="V24" s="151" t="s">
        <v>255</v>
      </c>
      <c r="W24" s="151" t="s">
        <v>255</v>
      </c>
      <c r="X24" s="151" t="s">
        <v>255</v>
      </c>
      <c r="Y24" s="151" t="s">
        <v>255</v>
      </c>
      <c r="Z24" s="151" t="s">
        <v>255</v>
      </c>
      <c r="AA24" s="151" t="s">
        <v>255</v>
      </c>
      <c r="AB24" s="146" t="s">
        <v>256</v>
      </c>
      <c r="AC24" s="156" t="s">
        <v>256</v>
      </c>
    </row>
    <row r="25" spans="1:29" x14ac:dyDescent="0.15">
      <c r="A25" s="582"/>
      <c r="B25" s="149" t="s">
        <v>230</v>
      </c>
      <c r="C25" s="151" t="s">
        <v>250</v>
      </c>
      <c r="D25" s="151" t="s">
        <v>250</v>
      </c>
      <c r="E25" s="151" t="s">
        <v>250</v>
      </c>
      <c r="F25" s="151" t="s">
        <v>250</v>
      </c>
      <c r="G25" s="151" t="s">
        <v>250</v>
      </c>
      <c r="H25" s="151" t="s">
        <v>250</v>
      </c>
      <c r="I25" s="151" t="s">
        <v>250</v>
      </c>
      <c r="J25" s="151" t="s">
        <v>250</v>
      </c>
      <c r="K25" s="151" t="s">
        <v>250</v>
      </c>
      <c r="L25" s="151" t="s">
        <v>250</v>
      </c>
      <c r="M25" s="151" t="s">
        <v>250</v>
      </c>
      <c r="N25" s="151" t="s">
        <v>250</v>
      </c>
      <c r="O25" s="151" t="s">
        <v>250</v>
      </c>
      <c r="P25" s="151" t="s">
        <v>250</v>
      </c>
      <c r="Q25" s="151" t="s">
        <v>250</v>
      </c>
      <c r="R25" s="151" t="s">
        <v>250</v>
      </c>
      <c r="S25" s="151" t="s">
        <v>178</v>
      </c>
      <c r="T25" s="151" t="s">
        <v>178</v>
      </c>
      <c r="U25" s="151" t="s">
        <v>251</v>
      </c>
      <c r="V25" s="151" t="s">
        <v>181</v>
      </c>
      <c r="W25" s="151" t="s">
        <v>181</v>
      </c>
      <c r="X25" s="151" t="s">
        <v>181</v>
      </c>
      <c r="Y25" s="151" t="s">
        <v>181</v>
      </c>
      <c r="Z25" s="151" t="s">
        <v>181</v>
      </c>
      <c r="AA25" s="151" t="s">
        <v>181</v>
      </c>
      <c r="AB25" s="151" t="s">
        <v>255</v>
      </c>
      <c r="AC25" s="156" t="s">
        <v>256</v>
      </c>
    </row>
    <row r="26" spans="1:29" x14ac:dyDescent="0.15">
      <c r="A26" s="582"/>
      <c r="B26" s="149" t="s">
        <v>231</v>
      </c>
      <c r="C26" s="151" t="s">
        <v>250</v>
      </c>
      <c r="D26" s="151" t="s">
        <v>250</v>
      </c>
      <c r="E26" s="151" t="s">
        <v>250</v>
      </c>
      <c r="F26" s="151" t="s">
        <v>250</v>
      </c>
      <c r="G26" s="151" t="s">
        <v>250</v>
      </c>
      <c r="H26" s="151" t="s">
        <v>250</v>
      </c>
      <c r="I26" s="151" t="s">
        <v>250</v>
      </c>
      <c r="J26" s="151" t="s">
        <v>250</v>
      </c>
      <c r="K26" s="151" t="s">
        <v>250</v>
      </c>
      <c r="L26" s="151" t="s">
        <v>250</v>
      </c>
      <c r="M26" s="151" t="s">
        <v>250</v>
      </c>
      <c r="N26" s="151" t="s">
        <v>250</v>
      </c>
      <c r="O26" s="151" t="s">
        <v>250</v>
      </c>
      <c r="P26" s="151" t="s">
        <v>250</v>
      </c>
      <c r="Q26" s="151" t="s">
        <v>250</v>
      </c>
      <c r="R26" s="151" t="s">
        <v>250</v>
      </c>
      <c r="S26" s="151" t="s">
        <v>250</v>
      </c>
      <c r="T26" s="151" t="s">
        <v>181</v>
      </c>
      <c r="U26" s="151" t="s">
        <v>181</v>
      </c>
      <c r="V26" s="151" t="s">
        <v>181</v>
      </c>
      <c r="W26" s="151" t="s">
        <v>181</v>
      </c>
      <c r="X26" s="151" t="s">
        <v>181</v>
      </c>
      <c r="Y26" s="151" t="s">
        <v>181</v>
      </c>
      <c r="Z26" s="151" t="s">
        <v>181</v>
      </c>
      <c r="AA26" s="151" t="s">
        <v>181</v>
      </c>
      <c r="AB26" s="151" t="s">
        <v>181</v>
      </c>
      <c r="AC26" s="153" t="s">
        <v>255</v>
      </c>
    </row>
    <row r="27" spans="1:29" x14ac:dyDescent="0.15">
      <c r="A27" s="582"/>
      <c r="B27" s="149" t="s">
        <v>232</v>
      </c>
      <c r="C27" s="151" t="s">
        <v>250</v>
      </c>
      <c r="D27" s="151" t="s">
        <v>250</v>
      </c>
      <c r="E27" s="151" t="s">
        <v>250</v>
      </c>
      <c r="F27" s="151" t="s">
        <v>250</v>
      </c>
      <c r="G27" s="151" t="s">
        <v>250</v>
      </c>
      <c r="H27" s="151" t="s">
        <v>250</v>
      </c>
      <c r="I27" s="151" t="s">
        <v>250</v>
      </c>
      <c r="J27" s="151" t="s">
        <v>250</v>
      </c>
      <c r="K27" s="151" t="s">
        <v>250</v>
      </c>
      <c r="L27" s="151" t="s">
        <v>250</v>
      </c>
      <c r="M27" s="151" t="s">
        <v>250</v>
      </c>
      <c r="N27" s="151" t="s">
        <v>250</v>
      </c>
      <c r="O27" s="151" t="s">
        <v>250</v>
      </c>
      <c r="P27" s="151" t="s">
        <v>250</v>
      </c>
      <c r="Q27" s="151" t="s">
        <v>250</v>
      </c>
      <c r="R27" s="151" t="s">
        <v>250</v>
      </c>
      <c r="S27" s="151" t="s">
        <v>250</v>
      </c>
      <c r="T27" s="151" t="s">
        <v>250</v>
      </c>
      <c r="U27" s="151" t="s">
        <v>181</v>
      </c>
      <c r="V27" s="151" t="s">
        <v>181</v>
      </c>
      <c r="W27" s="151" t="s">
        <v>181</v>
      </c>
      <c r="X27" s="151" t="s">
        <v>181</v>
      </c>
      <c r="Y27" s="151" t="s">
        <v>181</v>
      </c>
      <c r="Z27" s="151" t="s">
        <v>181</v>
      </c>
      <c r="AA27" s="151" t="s">
        <v>181</v>
      </c>
      <c r="AB27" s="151" t="s">
        <v>181</v>
      </c>
      <c r="AC27" s="153" t="s">
        <v>255</v>
      </c>
    </row>
    <row r="28" spans="1:29" x14ac:dyDescent="0.15">
      <c r="A28" s="582"/>
      <c r="B28" s="149" t="s">
        <v>233</v>
      </c>
      <c r="C28" s="151" t="s">
        <v>250</v>
      </c>
      <c r="D28" s="151" t="s">
        <v>250</v>
      </c>
      <c r="E28" s="151" t="s">
        <v>250</v>
      </c>
      <c r="F28" s="151" t="s">
        <v>250</v>
      </c>
      <c r="G28" s="151" t="s">
        <v>250</v>
      </c>
      <c r="H28" s="151" t="s">
        <v>250</v>
      </c>
      <c r="I28" s="151" t="s">
        <v>250</v>
      </c>
      <c r="J28" s="151" t="s">
        <v>250</v>
      </c>
      <c r="K28" s="151" t="s">
        <v>250</v>
      </c>
      <c r="L28" s="151" t="s">
        <v>250</v>
      </c>
      <c r="M28" s="151" t="s">
        <v>250</v>
      </c>
      <c r="N28" s="151" t="s">
        <v>250</v>
      </c>
      <c r="O28" s="151" t="s">
        <v>250</v>
      </c>
      <c r="P28" s="151" t="s">
        <v>250</v>
      </c>
      <c r="Q28" s="151" t="s">
        <v>250</v>
      </c>
      <c r="R28" s="151" t="s">
        <v>250</v>
      </c>
      <c r="S28" s="151" t="s">
        <v>250</v>
      </c>
      <c r="T28" s="151" t="s">
        <v>250</v>
      </c>
      <c r="U28" s="151" t="s">
        <v>250</v>
      </c>
      <c r="V28" s="151" t="s">
        <v>181</v>
      </c>
      <c r="W28" s="151" t="s">
        <v>181</v>
      </c>
      <c r="X28" s="151" t="s">
        <v>181</v>
      </c>
      <c r="Y28" s="151" t="s">
        <v>181</v>
      </c>
      <c r="Z28" s="151" t="s">
        <v>181</v>
      </c>
      <c r="AA28" s="151" t="s">
        <v>181</v>
      </c>
      <c r="AB28" s="151" t="s">
        <v>181</v>
      </c>
      <c r="AC28" s="153" t="s">
        <v>255</v>
      </c>
    </row>
    <row r="29" spans="1:29" x14ac:dyDescent="0.15">
      <c r="A29" s="582"/>
      <c r="B29" s="149" t="s">
        <v>234</v>
      </c>
      <c r="C29" s="151" t="s">
        <v>250</v>
      </c>
      <c r="D29" s="151" t="s">
        <v>250</v>
      </c>
      <c r="E29" s="151" t="s">
        <v>250</v>
      </c>
      <c r="F29" s="151" t="s">
        <v>250</v>
      </c>
      <c r="G29" s="151" t="s">
        <v>250</v>
      </c>
      <c r="H29" s="151" t="s">
        <v>250</v>
      </c>
      <c r="I29" s="151" t="s">
        <v>250</v>
      </c>
      <c r="J29" s="151" t="s">
        <v>250</v>
      </c>
      <c r="K29" s="151" t="s">
        <v>250</v>
      </c>
      <c r="L29" s="151" t="s">
        <v>250</v>
      </c>
      <c r="M29" s="151" t="s">
        <v>250</v>
      </c>
      <c r="N29" s="151" t="s">
        <v>250</v>
      </c>
      <c r="O29" s="151" t="s">
        <v>250</v>
      </c>
      <c r="P29" s="151" t="s">
        <v>250</v>
      </c>
      <c r="Q29" s="151" t="s">
        <v>250</v>
      </c>
      <c r="R29" s="151" t="s">
        <v>250</v>
      </c>
      <c r="S29" s="151" t="s">
        <v>250</v>
      </c>
      <c r="T29" s="151" t="s">
        <v>250</v>
      </c>
      <c r="U29" s="151" t="s">
        <v>250</v>
      </c>
      <c r="V29" s="151" t="s">
        <v>250</v>
      </c>
      <c r="W29" s="151" t="s">
        <v>181</v>
      </c>
      <c r="X29" s="151" t="s">
        <v>181</v>
      </c>
      <c r="Y29" s="151" t="s">
        <v>181</v>
      </c>
      <c r="Z29" s="151" t="s">
        <v>181</v>
      </c>
      <c r="AA29" s="151" t="s">
        <v>181</v>
      </c>
      <c r="AB29" s="151" t="s">
        <v>181</v>
      </c>
      <c r="AC29" s="153" t="s">
        <v>255</v>
      </c>
    </row>
    <row r="30" spans="1:29" x14ac:dyDescent="0.15">
      <c r="A30" s="582"/>
      <c r="B30" s="149" t="s">
        <v>235</v>
      </c>
      <c r="C30" s="151" t="s">
        <v>250</v>
      </c>
      <c r="D30" s="151" t="s">
        <v>250</v>
      </c>
      <c r="E30" s="151" t="s">
        <v>250</v>
      </c>
      <c r="F30" s="151" t="s">
        <v>250</v>
      </c>
      <c r="G30" s="151" t="s">
        <v>250</v>
      </c>
      <c r="H30" s="151" t="s">
        <v>250</v>
      </c>
      <c r="I30" s="151" t="s">
        <v>250</v>
      </c>
      <c r="J30" s="151" t="s">
        <v>250</v>
      </c>
      <c r="K30" s="151" t="s">
        <v>250</v>
      </c>
      <c r="L30" s="151" t="s">
        <v>250</v>
      </c>
      <c r="M30" s="151" t="s">
        <v>250</v>
      </c>
      <c r="N30" s="151" t="s">
        <v>250</v>
      </c>
      <c r="O30" s="151" t="s">
        <v>250</v>
      </c>
      <c r="P30" s="151" t="s">
        <v>250</v>
      </c>
      <c r="Q30" s="151" t="s">
        <v>250</v>
      </c>
      <c r="R30" s="151" t="s">
        <v>250</v>
      </c>
      <c r="S30" s="151" t="s">
        <v>250</v>
      </c>
      <c r="T30" s="151" t="s">
        <v>250</v>
      </c>
      <c r="U30" s="151" t="s">
        <v>250</v>
      </c>
      <c r="V30" s="151" t="s">
        <v>250</v>
      </c>
      <c r="W30" s="151" t="s">
        <v>250</v>
      </c>
      <c r="X30" s="151" t="s">
        <v>181</v>
      </c>
      <c r="Y30" s="151" t="s">
        <v>181</v>
      </c>
      <c r="Z30" s="151" t="s">
        <v>181</v>
      </c>
      <c r="AA30" s="151" t="s">
        <v>181</v>
      </c>
      <c r="AB30" s="151" t="s">
        <v>181</v>
      </c>
      <c r="AC30" s="153" t="s">
        <v>255</v>
      </c>
    </row>
    <row r="31" spans="1:29" x14ac:dyDescent="0.15">
      <c r="A31" s="582"/>
      <c r="B31" s="149" t="s">
        <v>236</v>
      </c>
      <c r="C31" s="151" t="s">
        <v>250</v>
      </c>
      <c r="D31" s="151" t="s">
        <v>250</v>
      </c>
      <c r="E31" s="151" t="s">
        <v>250</v>
      </c>
      <c r="F31" s="151" t="s">
        <v>250</v>
      </c>
      <c r="G31" s="151" t="s">
        <v>250</v>
      </c>
      <c r="H31" s="151" t="s">
        <v>250</v>
      </c>
      <c r="I31" s="151" t="s">
        <v>250</v>
      </c>
      <c r="J31" s="151" t="s">
        <v>250</v>
      </c>
      <c r="K31" s="151" t="s">
        <v>250</v>
      </c>
      <c r="L31" s="151" t="s">
        <v>250</v>
      </c>
      <c r="M31" s="151" t="s">
        <v>250</v>
      </c>
      <c r="N31" s="151" t="s">
        <v>250</v>
      </c>
      <c r="O31" s="151" t="s">
        <v>250</v>
      </c>
      <c r="P31" s="151" t="s">
        <v>250</v>
      </c>
      <c r="Q31" s="151" t="s">
        <v>250</v>
      </c>
      <c r="R31" s="151" t="s">
        <v>250</v>
      </c>
      <c r="S31" s="151" t="s">
        <v>250</v>
      </c>
      <c r="T31" s="151" t="s">
        <v>250</v>
      </c>
      <c r="U31" s="151" t="s">
        <v>250</v>
      </c>
      <c r="V31" s="151" t="s">
        <v>250</v>
      </c>
      <c r="W31" s="151" t="s">
        <v>250</v>
      </c>
      <c r="X31" s="151" t="s">
        <v>250</v>
      </c>
      <c r="Y31" s="151" t="s">
        <v>181</v>
      </c>
      <c r="Z31" s="151" t="s">
        <v>181</v>
      </c>
      <c r="AA31" s="151" t="s">
        <v>181</v>
      </c>
      <c r="AB31" s="151" t="s">
        <v>181</v>
      </c>
      <c r="AC31" s="153" t="s">
        <v>255</v>
      </c>
    </row>
    <row r="32" spans="1:29" x14ac:dyDescent="0.15">
      <c r="A32" s="582"/>
      <c r="B32" s="149" t="s">
        <v>237</v>
      </c>
      <c r="C32" s="151" t="s">
        <v>250</v>
      </c>
      <c r="D32" s="151" t="s">
        <v>250</v>
      </c>
      <c r="E32" s="151" t="s">
        <v>250</v>
      </c>
      <c r="F32" s="151" t="s">
        <v>250</v>
      </c>
      <c r="G32" s="151" t="s">
        <v>250</v>
      </c>
      <c r="H32" s="151" t="s">
        <v>250</v>
      </c>
      <c r="I32" s="151" t="s">
        <v>250</v>
      </c>
      <c r="J32" s="151" t="s">
        <v>250</v>
      </c>
      <c r="K32" s="151" t="s">
        <v>250</v>
      </c>
      <c r="L32" s="151" t="s">
        <v>250</v>
      </c>
      <c r="M32" s="151" t="s">
        <v>250</v>
      </c>
      <c r="N32" s="151" t="s">
        <v>250</v>
      </c>
      <c r="O32" s="151" t="s">
        <v>250</v>
      </c>
      <c r="P32" s="151" t="s">
        <v>250</v>
      </c>
      <c r="Q32" s="151" t="s">
        <v>250</v>
      </c>
      <c r="R32" s="151" t="s">
        <v>250</v>
      </c>
      <c r="S32" s="151" t="s">
        <v>250</v>
      </c>
      <c r="T32" s="151" t="s">
        <v>250</v>
      </c>
      <c r="U32" s="151" t="s">
        <v>250</v>
      </c>
      <c r="V32" s="151" t="s">
        <v>250</v>
      </c>
      <c r="W32" s="151" t="s">
        <v>250</v>
      </c>
      <c r="X32" s="151" t="s">
        <v>250</v>
      </c>
      <c r="Y32" s="151" t="s">
        <v>250</v>
      </c>
      <c r="Z32" s="151" t="s">
        <v>181</v>
      </c>
      <c r="AA32" s="151" t="s">
        <v>181</v>
      </c>
      <c r="AB32" s="151" t="s">
        <v>181</v>
      </c>
      <c r="AC32" s="153" t="s">
        <v>255</v>
      </c>
    </row>
    <row r="33" spans="1:29" x14ac:dyDescent="0.15">
      <c r="A33" s="583"/>
      <c r="B33" s="149" t="s">
        <v>238</v>
      </c>
      <c r="C33" s="157" t="s">
        <v>250</v>
      </c>
      <c r="D33" s="157" t="s">
        <v>250</v>
      </c>
      <c r="E33" s="157" t="s">
        <v>250</v>
      </c>
      <c r="F33" s="157" t="s">
        <v>250</v>
      </c>
      <c r="G33" s="157" t="s">
        <v>250</v>
      </c>
      <c r="H33" s="157" t="s">
        <v>250</v>
      </c>
      <c r="I33" s="157" t="s">
        <v>250</v>
      </c>
      <c r="J33" s="157" t="s">
        <v>250</v>
      </c>
      <c r="K33" s="157" t="s">
        <v>250</v>
      </c>
      <c r="L33" s="157" t="s">
        <v>250</v>
      </c>
      <c r="M33" s="157" t="s">
        <v>250</v>
      </c>
      <c r="N33" s="157" t="s">
        <v>250</v>
      </c>
      <c r="O33" s="157" t="s">
        <v>250</v>
      </c>
      <c r="P33" s="157" t="s">
        <v>250</v>
      </c>
      <c r="Q33" s="157" t="s">
        <v>250</v>
      </c>
      <c r="R33" s="157" t="s">
        <v>250</v>
      </c>
      <c r="S33" s="157" t="s">
        <v>250</v>
      </c>
      <c r="T33" s="157" t="s">
        <v>250</v>
      </c>
      <c r="U33" s="157" t="s">
        <v>250</v>
      </c>
      <c r="V33" s="157" t="s">
        <v>250</v>
      </c>
      <c r="W33" s="157" t="s">
        <v>250</v>
      </c>
      <c r="X33" s="157" t="s">
        <v>250</v>
      </c>
      <c r="Y33" s="157" t="s">
        <v>250</v>
      </c>
      <c r="Z33" s="157" t="s">
        <v>250</v>
      </c>
      <c r="AA33" s="157" t="s">
        <v>181</v>
      </c>
      <c r="AB33" s="157" t="s">
        <v>181</v>
      </c>
      <c r="AC33" s="158" t="s">
        <v>255</v>
      </c>
    </row>
    <row r="34" spans="1:29" x14ac:dyDescent="0.15">
      <c r="N34" s="151"/>
      <c r="O34" s="151"/>
      <c r="P34" s="151"/>
      <c r="Q34" s="151"/>
      <c r="R34" s="151"/>
      <c r="S34" s="151"/>
      <c r="T34" s="151"/>
      <c r="U34" s="151"/>
      <c r="V34" s="151"/>
      <c r="W34" s="151"/>
      <c r="X34" s="151"/>
      <c r="Y34" s="151"/>
      <c r="Z34" s="151"/>
    </row>
    <row r="35" spans="1:29" x14ac:dyDescent="0.15">
      <c r="B35" s="147" t="s">
        <v>257</v>
      </c>
      <c r="R35" s="151"/>
      <c r="S35" s="151"/>
      <c r="T35" s="151"/>
      <c r="U35" s="151"/>
      <c r="V35" s="151"/>
      <c r="W35" s="151"/>
      <c r="X35" s="151"/>
      <c r="Y35" s="151"/>
      <c r="Z35" s="151"/>
    </row>
    <row r="36" spans="1:29" x14ac:dyDescent="0.15">
      <c r="B36" s="159" t="s">
        <v>135</v>
      </c>
      <c r="C36" s="160" t="s">
        <v>258</v>
      </c>
      <c r="D36" s="160" t="s">
        <v>259</v>
      </c>
      <c r="E36" s="160" t="s">
        <v>260</v>
      </c>
      <c r="F36" s="160" t="s">
        <v>261</v>
      </c>
      <c r="G36" s="161" t="s">
        <v>262</v>
      </c>
      <c r="R36" s="151"/>
      <c r="S36" s="151"/>
      <c r="T36" s="151"/>
      <c r="U36" s="151"/>
      <c r="W36" s="151"/>
      <c r="X36" s="151"/>
      <c r="Y36" s="151"/>
      <c r="Z36" s="151"/>
    </row>
    <row r="37" spans="1:29" x14ac:dyDescent="0.15">
      <c r="B37" s="159" t="s">
        <v>175</v>
      </c>
      <c r="C37" s="162">
        <v>1</v>
      </c>
      <c r="D37" s="162"/>
      <c r="E37" s="162"/>
      <c r="F37" s="162"/>
      <c r="G37" s="162"/>
      <c r="R37" s="151"/>
      <c r="S37" s="151"/>
      <c r="T37" s="151"/>
      <c r="U37" s="151"/>
      <c r="X37" s="151"/>
      <c r="Y37" s="151"/>
      <c r="Z37" s="151"/>
    </row>
    <row r="38" spans="1:29" x14ac:dyDescent="0.15">
      <c r="B38" s="159" t="s">
        <v>176</v>
      </c>
      <c r="C38" s="162">
        <v>1</v>
      </c>
      <c r="D38" s="162"/>
      <c r="E38" s="162"/>
      <c r="F38" s="162"/>
      <c r="G38" s="162">
        <v>1</v>
      </c>
      <c r="R38" s="151"/>
      <c r="S38" s="151"/>
      <c r="T38" s="151"/>
      <c r="U38" s="151"/>
      <c r="Y38" s="151"/>
      <c r="Z38" s="151"/>
    </row>
    <row r="39" spans="1:29" x14ac:dyDescent="0.15">
      <c r="B39" s="159" t="s">
        <v>177</v>
      </c>
      <c r="C39" s="162">
        <v>1</v>
      </c>
      <c r="D39" s="162"/>
      <c r="E39" s="162"/>
      <c r="F39" s="162"/>
      <c r="G39" s="162">
        <v>2</v>
      </c>
      <c r="Z39" s="151"/>
    </row>
    <row r="40" spans="1:29" x14ac:dyDescent="0.15">
      <c r="B40" s="159" t="s">
        <v>178</v>
      </c>
      <c r="C40" s="162"/>
      <c r="D40" s="162">
        <v>1</v>
      </c>
      <c r="E40" s="162"/>
      <c r="F40" s="162"/>
      <c r="G40" s="162"/>
    </row>
    <row r="41" spans="1:29" x14ac:dyDescent="0.15">
      <c r="B41" s="159" t="s">
        <v>179</v>
      </c>
      <c r="C41" s="162"/>
      <c r="D41" s="162">
        <v>1</v>
      </c>
      <c r="E41" s="162"/>
      <c r="F41" s="162"/>
      <c r="G41" s="162">
        <v>1</v>
      </c>
    </row>
    <row r="42" spans="1:29" x14ac:dyDescent="0.15">
      <c r="B42" s="159" t="s">
        <v>180</v>
      </c>
      <c r="C42" s="162"/>
      <c r="D42" s="162">
        <v>1</v>
      </c>
      <c r="E42" s="162"/>
      <c r="F42" s="162"/>
      <c r="G42" s="162">
        <v>2</v>
      </c>
    </row>
    <row r="43" spans="1:29" x14ac:dyDescent="0.15">
      <c r="B43" s="159" t="s">
        <v>181</v>
      </c>
      <c r="C43" s="162"/>
      <c r="D43" s="162"/>
      <c r="E43" s="162">
        <v>1</v>
      </c>
      <c r="F43" s="162"/>
      <c r="G43" s="162"/>
    </row>
    <row r="44" spans="1:29" x14ac:dyDescent="0.15">
      <c r="B44" s="159" t="s">
        <v>182</v>
      </c>
      <c r="C44" s="162"/>
      <c r="D44" s="162"/>
      <c r="E44" s="162">
        <v>1</v>
      </c>
      <c r="F44" s="162"/>
      <c r="G44" s="162">
        <v>1</v>
      </c>
    </row>
    <row r="45" spans="1:29" x14ac:dyDescent="0.15">
      <c r="B45" s="159" t="s">
        <v>183</v>
      </c>
      <c r="C45" s="162"/>
      <c r="D45" s="162"/>
      <c r="E45" s="162">
        <v>1</v>
      </c>
      <c r="F45" s="162"/>
      <c r="G45" s="162">
        <v>2</v>
      </c>
    </row>
    <row r="46" spans="1:29" x14ac:dyDescent="0.15">
      <c r="B46" s="159" t="s">
        <v>184</v>
      </c>
      <c r="C46" s="162"/>
      <c r="D46" s="162"/>
      <c r="E46" s="162"/>
      <c r="F46" s="162">
        <v>1</v>
      </c>
      <c r="G46" s="162"/>
    </row>
    <row r="47" spans="1:29" x14ac:dyDescent="0.15">
      <c r="B47" s="159" t="s">
        <v>185</v>
      </c>
      <c r="C47" s="162"/>
      <c r="D47" s="162"/>
      <c r="E47" s="162"/>
      <c r="F47" s="162">
        <v>1</v>
      </c>
      <c r="G47" s="162">
        <v>1</v>
      </c>
    </row>
    <row r="48" spans="1:29" x14ac:dyDescent="0.15">
      <c r="B48" s="159" t="s">
        <v>186</v>
      </c>
      <c r="C48" s="162"/>
      <c r="D48" s="162"/>
      <c r="E48" s="162"/>
      <c r="F48" s="162">
        <v>1</v>
      </c>
      <c r="G48" s="162">
        <v>2</v>
      </c>
    </row>
    <row r="49" spans="2:7" x14ac:dyDescent="0.15">
      <c r="B49" s="159" t="s">
        <v>187</v>
      </c>
      <c r="C49" s="162"/>
      <c r="D49" s="162">
        <v>1</v>
      </c>
      <c r="E49" s="162">
        <v>1</v>
      </c>
      <c r="F49" s="162"/>
      <c r="G49" s="162"/>
    </row>
    <row r="50" spans="2:7" x14ac:dyDescent="0.15">
      <c r="B50" s="159" t="s">
        <v>188</v>
      </c>
      <c r="C50" s="162"/>
      <c r="D50" s="162">
        <v>1</v>
      </c>
      <c r="E50" s="162">
        <v>1</v>
      </c>
      <c r="F50" s="162"/>
      <c r="G50" s="162">
        <v>1</v>
      </c>
    </row>
    <row r="51" spans="2:7" x14ac:dyDescent="0.15">
      <c r="B51" s="159" t="s">
        <v>189</v>
      </c>
      <c r="C51" s="162"/>
      <c r="D51" s="162">
        <v>1</v>
      </c>
      <c r="E51" s="162">
        <v>1</v>
      </c>
      <c r="F51" s="162"/>
      <c r="G51" s="162">
        <v>2</v>
      </c>
    </row>
    <row r="52" spans="2:7" x14ac:dyDescent="0.15">
      <c r="B52" s="159" t="s">
        <v>190</v>
      </c>
      <c r="C52" s="162"/>
      <c r="D52" s="162"/>
      <c r="E52" s="162">
        <v>1</v>
      </c>
      <c r="F52" s="162">
        <v>1</v>
      </c>
      <c r="G52" s="162"/>
    </row>
    <row r="53" spans="2:7" x14ac:dyDescent="0.15">
      <c r="B53" s="159" t="s">
        <v>191</v>
      </c>
      <c r="C53" s="162"/>
      <c r="D53" s="162"/>
      <c r="E53" s="162">
        <v>1</v>
      </c>
      <c r="F53" s="162">
        <v>1</v>
      </c>
      <c r="G53" s="162">
        <v>1</v>
      </c>
    </row>
    <row r="54" spans="2:7" x14ac:dyDescent="0.15">
      <c r="B54" s="159" t="s">
        <v>192</v>
      </c>
      <c r="C54" s="162"/>
      <c r="D54" s="162"/>
      <c r="E54" s="162">
        <v>1</v>
      </c>
      <c r="F54" s="162">
        <v>1</v>
      </c>
      <c r="G54" s="162">
        <v>2</v>
      </c>
    </row>
    <row r="55" spans="2:7" x14ac:dyDescent="0.15">
      <c r="B55" s="159" t="s">
        <v>193</v>
      </c>
      <c r="C55" s="162"/>
      <c r="D55" s="162"/>
      <c r="E55" s="162"/>
      <c r="F55" s="162"/>
      <c r="G55" s="162">
        <v>1</v>
      </c>
    </row>
    <row r="57" spans="2:7" x14ac:dyDescent="0.15">
      <c r="B57" s="147" t="s">
        <v>263</v>
      </c>
    </row>
    <row r="58" spans="2:7" x14ac:dyDescent="0.15">
      <c r="B58" s="159" t="s">
        <v>135</v>
      </c>
      <c r="C58" s="159" t="s">
        <v>264</v>
      </c>
      <c r="D58" s="163" t="s">
        <v>265</v>
      </c>
      <c r="E58" s="163"/>
      <c r="F58" s="163"/>
      <c r="G58" s="163"/>
    </row>
    <row r="59" spans="2:7" x14ac:dyDescent="0.15">
      <c r="B59" s="159" t="s">
        <v>175</v>
      </c>
      <c r="C59" s="164">
        <v>1</v>
      </c>
      <c r="D59" s="165" t="s">
        <v>195</v>
      </c>
      <c r="E59" s="166"/>
      <c r="F59" s="166"/>
      <c r="G59" s="166"/>
    </row>
    <row r="60" spans="2:7" x14ac:dyDescent="0.15">
      <c r="B60" s="159" t="s">
        <v>176</v>
      </c>
      <c r="C60" s="164">
        <v>1</v>
      </c>
      <c r="D60" s="165" t="s">
        <v>196</v>
      </c>
      <c r="E60" s="166"/>
      <c r="F60" s="166"/>
      <c r="G60" s="166"/>
    </row>
    <row r="61" spans="2:7" x14ac:dyDescent="0.15">
      <c r="B61" s="159" t="s">
        <v>177</v>
      </c>
      <c r="C61" s="164">
        <v>1</v>
      </c>
      <c r="D61" s="165" t="s">
        <v>197</v>
      </c>
      <c r="E61" s="166"/>
      <c r="F61" s="166"/>
      <c r="G61" s="166"/>
    </row>
    <row r="62" spans="2:7" x14ac:dyDescent="0.15">
      <c r="B62" s="159" t="s">
        <v>178</v>
      </c>
      <c r="C62" s="164">
        <v>5</v>
      </c>
      <c r="D62" s="165" t="s">
        <v>198</v>
      </c>
      <c r="E62" s="166"/>
      <c r="F62" s="166"/>
      <c r="G62" s="166"/>
    </row>
    <row r="63" spans="2:7" x14ac:dyDescent="0.15">
      <c r="B63" s="159" t="s">
        <v>179</v>
      </c>
      <c r="C63" s="164">
        <v>5</v>
      </c>
      <c r="D63" s="165" t="s">
        <v>199</v>
      </c>
      <c r="E63" s="166"/>
      <c r="F63" s="166"/>
      <c r="G63" s="166"/>
    </row>
    <row r="64" spans="2:7" x14ac:dyDescent="0.15">
      <c r="B64" s="159" t="s">
        <v>180</v>
      </c>
      <c r="C64" s="164">
        <v>5</v>
      </c>
      <c r="D64" s="165" t="s">
        <v>200</v>
      </c>
      <c r="E64" s="166"/>
      <c r="F64" s="166"/>
      <c r="G64" s="166"/>
    </row>
    <row r="65" spans="2:7" x14ac:dyDescent="0.15">
      <c r="B65" s="159" t="s">
        <v>181</v>
      </c>
      <c r="C65" s="164">
        <v>7</v>
      </c>
      <c r="D65" s="165" t="s">
        <v>201</v>
      </c>
      <c r="E65" s="166"/>
      <c r="F65" s="166"/>
      <c r="G65" s="166"/>
    </row>
    <row r="66" spans="2:7" x14ac:dyDescent="0.15">
      <c r="B66" s="159" t="s">
        <v>182</v>
      </c>
      <c r="C66" s="164">
        <v>7</v>
      </c>
      <c r="D66" s="165" t="s">
        <v>202</v>
      </c>
      <c r="E66" s="166"/>
      <c r="F66" s="166"/>
      <c r="G66" s="166"/>
    </row>
    <row r="67" spans="2:7" x14ac:dyDescent="0.15">
      <c r="B67" s="159" t="s">
        <v>183</v>
      </c>
      <c r="C67" s="164">
        <v>7</v>
      </c>
      <c r="D67" s="165" t="s">
        <v>203</v>
      </c>
      <c r="E67" s="166"/>
      <c r="F67" s="166"/>
      <c r="G67" s="166"/>
    </row>
    <row r="68" spans="2:7" x14ac:dyDescent="0.15">
      <c r="B68" s="159" t="s">
        <v>184</v>
      </c>
      <c r="C68" s="164">
        <v>2</v>
      </c>
      <c r="D68" s="165" t="s">
        <v>204</v>
      </c>
      <c r="E68" s="166"/>
      <c r="F68" s="166"/>
      <c r="G68" s="166"/>
    </row>
    <row r="69" spans="2:7" x14ac:dyDescent="0.15">
      <c r="B69" s="159" t="s">
        <v>185</v>
      </c>
      <c r="C69" s="164">
        <v>2</v>
      </c>
      <c r="D69" s="165" t="s">
        <v>205</v>
      </c>
      <c r="E69" s="166"/>
      <c r="F69" s="166"/>
      <c r="G69" s="166"/>
    </row>
    <row r="70" spans="2:7" x14ac:dyDescent="0.15">
      <c r="B70" s="159" t="s">
        <v>186</v>
      </c>
      <c r="C70" s="164">
        <v>2</v>
      </c>
      <c r="D70" s="165" t="s">
        <v>206</v>
      </c>
      <c r="E70" s="166"/>
      <c r="F70" s="166"/>
      <c r="G70" s="166"/>
    </row>
    <row r="71" spans="2:7" x14ac:dyDescent="0.15">
      <c r="B71" s="159" t="s">
        <v>187</v>
      </c>
      <c r="C71" s="164">
        <v>6</v>
      </c>
      <c r="D71" s="165" t="s">
        <v>207</v>
      </c>
      <c r="E71" s="166"/>
      <c r="F71" s="166"/>
      <c r="G71" s="166"/>
    </row>
    <row r="72" spans="2:7" x14ac:dyDescent="0.15">
      <c r="B72" s="159" t="s">
        <v>188</v>
      </c>
      <c r="C72" s="164">
        <v>6</v>
      </c>
      <c r="D72" s="165" t="s">
        <v>208</v>
      </c>
      <c r="E72" s="166"/>
      <c r="F72" s="166"/>
      <c r="G72" s="166"/>
    </row>
    <row r="73" spans="2:7" x14ac:dyDescent="0.15">
      <c r="B73" s="159" t="s">
        <v>189</v>
      </c>
      <c r="C73" s="164">
        <v>6</v>
      </c>
      <c r="D73" s="165" t="s">
        <v>209</v>
      </c>
      <c r="E73" s="166"/>
      <c r="F73" s="166"/>
      <c r="G73" s="166"/>
    </row>
    <row r="74" spans="2:7" x14ac:dyDescent="0.15">
      <c r="B74" s="159" t="s">
        <v>190</v>
      </c>
      <c r="C74" s="164">
        <v>3</v>
      </c>
      <c r="D74" s="165" t="s">
        <v>210</v>
      </c>
      <c r="E74" s="166"/>
      <c r="F74" s="166"/>
      <c r="G74" s="166"/>
    </row>
    <row r="75" spans="2:7" x14ac:dyDescent="0.15">
      <c r="B75" s="159" t="s">
        <v>191</v>
      </c>
      <c r="C75" s="164">
        <v>3</v>
      </c>
      <c r="D75" s="165" t="s">
        <v>211</v>
      </c>
      <c r="E75" s="166"/>
      <c r="F75" s="166"/>
      <c r="G75" s="166"/>
    </row>
    <row r="76" spans="2:7" x14ac:dyDescent="0.15">
      <c r="B76" s="159" t="s">
        <v>192</v>
      </c>
      <c r="C76" s="164">
        <v>3</v>
      </c>
      <c r="D76" s="165" t="s">
        <v>212</v>
      </c>
      <c r="E76" s="166"/>
      <c r="F76" s="166"/>
      <c r="G76" s="166"/>
    </row>
    <row r="77" spans="2:7" x14ac:dyDescent="0.15">
      <c r="B77" s="159" t="s">
        <v>193</v>
      </c>
      <c r="C77" s="164">
        <v>4</v>
      </c>
      <c r="D77" s="165" t="s">
        <v>213</v>
      </c>
      <c r="E77" s="166"/>
      <c r="F77" s="166"/>
      <c r="G77" s="166"/>
    </row>
  </sheetData>
  <sheetProtection sheet="1" objects="1" scenarios="1"/>
  <mergeCells count="3">
    <mergeCell ref="A6:B7"/>
    <mergeCell ref="C6:AC6"/>
    <mergeCell ref="A8:A33"/>
  </mergeCells>
  <phoneticPr fontId="2"/>
  <printOptions horizontalCentered="1"/>
  <pageMargins left="0.70866141732283472" right="0.70866141732283472" top="0.74803149606299213" bottom="0.74803149606299213" header="0.31496062992125984" footer="0.31496062992125984"/>
  <pageSetup paperSize="9" scale="86"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552592AF-1E86-4C92-95A6-092939584C5D}">
            <xm:f>NOT(ISERROR(SEARCH($T$3,C8)))</xm:f>
            <xm:f>$T$3</xm:f>
            <x14:dxf>
              <fill>
                <patternFill>
                  <bgColor theme="2" tint="-0.499984740745262"/>
                </patternFill>
              </fill>
            </x14:dxf>
          </x14:cfRule>
          <x14:cfRule type="containsText" priority="2" operator="containsText" id="{220CA5C1-9B1F-4B5D-9A6F-F9847F566B50}">
            <xm:f>NOT(ISERROR(SEARCH($S$3,C8)))</xm:f>
            <xm:f>$S$3</xm:f>
            <x14:dxf>
              <fill>
                <patternFill>
                  <bgColor theme="2" tint="-0.24994659260841701"/>
                </patternFill>
              </fill>
            </x14:dxf>
          </x14:cfRule>
          <x14:cfRule type="containsText" priority="3" operator="containsText" id="{A40FE1DE-CD25-4D32-8D0E-36F56AD98472}">
            <xm:f>NOT(ISERROR(SEARCH($R$3,C8)))</xm:f>
            <xm:f>$R$3</xm:f>
            <x14:dxf>
              <fill>
                <patternFill>
                  <bgColor theme="2" tint="-9.9948118533890809E-2"/>
                </patternFill>
              </fill>
            </x14:dxf>
          </x14:cfRule>
          <x14:cfRule type="containsText" priority="4" operator="containsText" id="{94A59025-FFF0-4235-88CC-B50B74EC16FA}">
            <xm:f>NOT(ISERROR(SEARCH($Q$3,C8)))</xm:f>
            <xm:f>$Q$3</xm:f>
            <x14:dxf>
              <fill>
                <patternFill>
                  <bgColor theme="4" tint="0.39994506668294322"/>
                </patternFill>
              </fill>
            </x14:dxf>
          </x14:cfRule>
          <x14:cfRule type="containsText" priority="5" operator="containsText" id="{02C599C0-0782-4955-A9AE-37A0B471017E}">
            <xm:f>NOT(ISERROR(SEARCH($P$3,C8)))</xm:f>
            <xm:f>$P$3</xm:f>
            <x14:dxf>
              <fill>
                <patternFill>
                  <bgColor theme="4" tint="0.59996337778862885"/>
                </patternFill>
              </fill>
            </x14:dxf>
          </x14:cfRule>
          <x14:cfRule type="containsText" priority="6" operator="containsText" id="{FB0CB5C8-BDF2-4951-884B-0402DBCAF08E}">
            <xm:f>NOT(ISERROR(SEARCH($O$3,C8)))</xm:f>
            <xm:f>$O$3</xm:f>
            <x14:dxf>
              <fill>
                <patternFill>
                  <bgColor theme="4" tint="0.79998168889431442"/>
                </patternFill>
              </fill>
            </x14:dxf>
          </x14:cfRule>
          <x14:cfRule type="containsText" priority="7" operator="containsText" id="{C06F46B4-A63E-4403-823D-7C5281418224}">
            <xm:f>NOT(ISERROR(SEARCH($N$3,C8)))</xm:f>
            <xm:f>$N$3</xm:f>
            <x14:dxf>
              <fill>
                <patternFill>
                  <bgColor theme="6" tint="0.39994506668294322"/>
                </patternFill>
              </fill>
            </x14:dxf>
          </x14:cfRule>
          <x14:cfRule type="containsText" priority="8" operator="containsText" id="{ADE95ED4-B6DC-43BA-A64C-2DE96A45ADF1}">
            <xm:f>NOT(ISERROR(SEARCH($M$3,C8)))</xm:f>
            <xm:f>$M$3</xm:f>
            <x14:dxf>
              <fill>
                <patternFill>
                  <bgColor theme="6" tint="0.59996337778862885"/>
                </patternFill>
              </fill>
            </x14:dxf>
          </x14:cfRule>
          <x14:cfRule type="containsText" priority="9" operator="containsText" id="{77AEED7B-25CE-4F87-9AD8-B3F298FD8DC3}">
            <xm:f>NOT(ISERROR(SEARCH($L$3,C8)))</xm:f>
            <xm:f>$L$3</xm:f>
            <x14:dxf>
              <fill>
                <patternFill>
                  <bgColor theme="6" tint="0.79998168889431442"/>
                </patternFill>
              </fill>
            </x14:dxf>
          </x14:cfRule>
          <x14:cfRule type="containsText" priority="10" operator="containsText" id="{DFBFC8AA-4421-4EE2-8471-C7FFE6DA0606}">
            <xm:f>NOT(ISERROR(SEARCH($K$3,C8)))</xm:f>
            <xm:f>$K$3</xm:f>
            <x14:dxf>
              <fill>
                <patternFill>
                  <bgColor theme="7" tint="0.39994506668294322"/>
                </patternFill>
              </fill>
            </x14:dxf>
          </x14:cfRule>
          <x14:cfRule type="containsText" priority="11" operator="containsText" id="{D051EDC1-B46A-4328-809C-F300A95217C4}">
            <xm:f>NOT(ISERROR(SEARCH($J$3,C8)))</xm:f>
            <xm:f>$J$3</xm:f>
            <x14:dxf>
              <fill>
                <patternFill>
                  <bgColor theme="7" tint="0.59996337778862885"/>
                </patternFill>
              </fill>
            </x14:dxf>
          </x14:cfRule>
          <x14:cfRule type="containsText" priority="12" operator="containsText" id="{A8A2F71D-9DB7-41EF-8BBD-C9BEB01A411F}">
            <xm:f>NOT(ISERROR(SEARCH($I$3,C8)))</xm:f>
            <xm:f>$I$3</xm:f>
            <x14:dxf>
              <fill>
                <patternFill>
                  <bgColor theme="7" tint="0.79998168889431442"/>
                </patternFill>
              </fill>
            </x14:dxf>
          </x14:cfRule>
          <x14:cfRule type="containsText" priority="13" operator="containsText" id="{733B684F-6ACB-42AA-99EE-F70EAC9FF0E4}">
            <xm:f>NOT(ISERROR(SEARCH($H$3,C8)))</xm:f>
            <xm:f>$H$3</xm:f>
            <x14:dxf>
              <fill>
                <patternFill>
                  <bgColor theme="5" tint="0.39994506668294322"/>
                </patternFill>
              </fill>
            </x14:dxf>
          </x14:cfRule>
          <x14:cfRule type="containsText" priority="14" operator="containsText" id="{CFD3C161-08BA-4D4E-B583-A2A5DFF1DE4C}">
            <xm:f>NOT(ISERROR(SEARCH($G$3,C8)))</xm:f>
            <xm:f>$G$3</xm:f>
            <x14:dxf>
              <fill>
                <patternFill>
                  <bgColor theme="5" tint="0.59996337778862885"/>
                </patternFill>
              </fill>
            </x14:dxf>
          </x14:cfRule>
          <x14:cfRule type="containsText" priority="15" operator="containsText" id="{AF5A48BB-887B-42C9-80A5-C01D64A1E86F}">
            <xm:f>NOT(ISERROR(SEARCH($F$3,C8)))</xm:f>
            <xm:f>$F$3</xm:f>
            <x14:dxf>
              <fill>
                <patternFill>
                  <bgColor theme="5" tint="0.79998168889431442"/>
                </patternFill>
              </fill>
            </x14:dxf>
          </x14:cfRule>
          <x14:cfRule type="containsText" priority="16" operator="containsText" id="{A124FC0A-9B96-47D4-9FA3-25C82A3B93BA}">
            <xm:f>NOT(ISERROR(SEARCH($E$3,C8)))</xm:f>
            <xm:f>$E$3</xm:f>
            <x14:dxf>
              <fill>
                <patternFill>
                  <bgColor theme="9" tint="0.39994506668294322"/>
                </patternFill>
              </fill>
            </x14:dxf>
          </x14:cfRule>
          <x14:cfRule type="containsText" priority="17" operator="containsText" id="{D352A6B0-7A99-401D-A3A5-9976A4F39BF7}">
            <xm:f>NOT(ISERROR(SEARCH($D$3,C8)))</xm:f>
            <xm:f>$D$3</xm:f>
            <x14:dxf>
              <fill>
                <patternFill>
                  <bgColor theme="9" tint="0.59996337778862885"/>
                </patternFill>
              </fill>
            </x14:dxf>
          </x14:cfRule>
          <x14:cfRule type="containsText" priority="18" operator="containsText" id="{2074BB5E-A1DD-4019-BC3B-F40F695A97C3}">
            <xm:f>NOT(ISERROR(SEARCH($C$3,C8)))</xm:f>
            <xm:f>$C$3</xm:f>
            <x14:dxf>
              <fill>
                <patternFill>
                  <bgColor theme="9" tint="0.79998168889431442"/>
                </patternFill>
              </fill>
            </x14:dxf>
          </x14:cfRule>
          <xm:sqref>C8:AC33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34</vt:i4>
      </vt:variant>
    </vt:vector>
  </HeadingPairs>
  <TitlesOfParts>
    <vt:vector size="41" baseType="lpstr">
      <vt:lpstr>利用申込書</vt:lpstr>
      <vt:lpstr>記入例</vt:lpstr>
      <vt:lpstr>担当者用</vt:lpstr>
      <vt:lpstr>部屋名および利用料</vt:lpstr>
      <vt:lpstr>注意事項（必ずお読みください）</vt:lpstr>
      <vt:lpstr>料金表</vt:lpstr>
      <vt:lpstr>料金区分</vt:lpstr>
      <vt:lpstr>'注意事項（必ずお読みください）'!_Hlk493682401</vt:lpstr>
      <vt:lpstr>記入例!Print_Area</vt:lpstr>
      <vt:lpstr>'注意事項（必ずお読みください）'!Print_Area</vt:lpstr>
      <vt:lpstr>部屋名および利用料!Print_Area</vt:lpstr>
      <vt:lpstr>利用申込書!Print_Area</vt:lpstr>
      <vt:lpstr>料金区分!Print_Area</vt:lpstr>
      <vt:lpstr>料金表!Print_Area</vt:lpstr>
      <vt:lpstr>一般料金表</vt:lpstr>
      <vt:lpstr>一般料金表_行</vt:lpstr>
      <vt:lpstr>記入例!月</vt:lpstr>
      <vt:lpstr>月</vt:lpstr>
      <vt:lpstr>三分の二に割引表</vt:lpstr>
      <vt:lpstr>三分の二に割引表_行</vt:lpstr>
      <vt:lpstr>時間区分</vt:lpstr>
      <vt:lpstr>時間表</vt:lpstr>
      <vt:lpstr>二分の一割引表</vt:lpstr>
      <vt:lpstr>二分の一割引表_行</vt:lpstr>
      <vt:lpstr>記入例!日</vt:lpstr>
      <vt:lpstr>日</vt:lpstr>
      <vt:lpstr>記入例!年</vt:lpstr>
      <vt:lpstr>年</vt:lpstr>
      <vt:lpstr>部屋名および利用料!部屋名</vt:lpstr>
      <vt:lpstr>部屋名</vt:lpstr>
      <vt:lpstr>福祉団体料金表</vt:lpstr>
      <vt:lpstr>福祉団体料金表_行</vt:lpstr>
      <vt:lpstr>記入例!有無</vt:lpstr>
      <vt:lpstr>有無</vt:lpstr>
      <vt:lpstr>記入例!利用時間1</vt:lpstr>
      <vt:lpstr>利用時間1</vt:lpstr>
      <vt:lpstr>記入例!利用時間2</vt:lpstr>
      <vt:lpstr>利用時間2</vt:lpstr>
      <vt:lpstr>料金表の列</vt:lpstr>
      <vt:lpstr>記入例!冷暖房</vt:lpstr>
      <vt:lpstr>冷暖房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福井県社会福祉協議会</dc:creator>
  <cp:lastModifiedBy>福井県社会福祉協議会　山本純</cp:lastModifiedBy>
  <cp:lastPrinted>2023-12-19T04:53:10Z</cp:lastPrinted>
  <dcterms:created xsi:type="dcterms:W3CDTF">2005-09-16T07:36:49Z</dcterms:created>
  <dcterms:modified xsi:type="dcterms:W3CDTF">2023-12-19T05:15:56Z</dcterms:modified>
</cp:coreProperties>
</file>